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adconhr-my.sharepoint.com/personal/matej_zupcic_ad-con_hr/Documents/Mreza/PROJEKTI/UPRAVLJANJE/16_GRAD ZADAR_GROBLJE_CRNO/Prethodno_savjetovanje/DON_poslano_07_09_21/"/>
    </mc:Choice>
  </mc:AlternateContent>
  <xr:revisionPtr revIDLastSave="183" documentId="8_{6BC79853-363D-429D-A75A-145E255D90A9}" xr6:coauthVersionLast="47" xr6:coauthVersionMax="47" xr10:uidLastSave="{3791079D-6A64-407D-B662-829461384306}"/>
  <bookViews>
    <workbookView xWindow="-120" yWindow="-120" windowWidth="24240" windowHeight="13140" firstSheet="8" activeTab="11" xr2:uid="{00000000-000D-0000-FFFF-FFFF00000000}"/>
  </bookViews>
  <sheets>
    <sheet name="NASLOVNICA" sheetId="53" r:id="rId1"/>
    <sheet name="UPUTE" sheetId="54" r:id="rId2"/>
    <sheet name="PRIPREMNO_ZAVRSNI" sheetId="55" r:id="rId3"/>
    <sheet name="GRADEVINSKO_OBRTNICKI" sheetId="36" r:id="rId4"/>
    <sheet name="PROMET" sheetId="37" r:id="rId5"/>
    <sheet name="VODOVOD" sheetId="38" r:id="rId6"/>
    <sheet name="FEKALNA ODVODNJA" sheetId="39" r:id="rId7"/>
    <sheet name="OBORINSKA ODVODNJA" sheetId="51" r:id="rId8"/>
    <sheet name="SANITARNA OPREMA" sheetId="41" r:id="rId9"/>
    <sheet name="ELEKTROINSTALACIJE" sheetId="52" r:id="rId10"/>
    <sheet name="HORTIKULTURA" sheetId="43" r:id="rId11"/>
    <sheet name="UKUPNA REKAPITULACIJA" sheetId="44" r:id="rId12"/>
  </sheets>
  <externalReferences>
    <externalReference r:id="rId13"/>
  </externalReferences>
  <definedNames>
    <definedName name="OLE_LINK1" localSheetId="3">GRADEVINSKO_OBRTNICKI!#REF!</definedName>
    <definedName name="OLE_LINK3" localSheetId="3">GRADEVINSKO_OBRTNICKI!#REF!</definedName>
    <definedName name="OLE_LINK4" localSheetId="3">GRADEVINSKO_OBRTNICKI!#REF!</definedName>
    <definedName name="_xlnm.Print_Area" localSheetId="9">ELEKTROINSTALACIJE!$A$1:$F$367</definedName>
    <definedName name="_xlnm.Print_Area" localSheetId="6">'FEKALNA ODVODNJA'!$A$1:$F$152</definedName>
    <definedName name="_xlnm.Print_Area" localSheetId="3">GRADEVINSKO_OBRTNICKI!$A$1:$F$989</definedName>
    <definedName name="_xlnm.Print_Area" localSheetId="10">HORTIKULTURA!$A$1:$F$137</definedName>
    <definedName name="_xlnm.Print_Area" localSheetId="0">NASLOVNICA!$A$1:$L$36</definedName>
    <definedName name="_xlnm.Print_Area" localSheetId="7">'OBORINSKA ODVODNJA'!$A$1:$F$303</definedName>
    <definedName name="_xlnm.Print_Area" localSheetId="4">PROMET!$A$1:$F$227</definedName>
    <definedName name="_xlnm.Print_Area" localSheetId="8">'SANITARNA OPREMA'!$A$1:$F$31</definedName>
    <definedName name="_xlnm.Print_Area" localSheetId="11">'UKUPNA REKAPITULACIJA'!$A$1:$D$22</definedName>
    <definedName name="_xlnm.Print_Area" localSheetId="5">VODOVOD!$A$1:$F$396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08" i="37" l="1"/>
  <c r="F360" i="52"/>
  <c r="F10" i="43"/>
  <c r="F68" i="36"/>
  <c r="F65" i="36"/>
  <c r="F21" i="43"/>
  <c r="F20" i="43"/>
  <c r="F30" i="43" s="1"/>
  <c r="F59" i="38"/>
  <c r="F9" i="55"/>
  <c r="F188" i="36"/>
  <c r="F71" i="36"/>
  <c r="F59" i="36"/>
  <c r="F60" i="36"/>
  <c r="F61" i="36"/>
  <c r="F62" i="36"/>
  <c r="F63" i="36"/>
  <c r="F64" i="36"/>
  <c r="F58" i="36"/>
  <c r="F50" i="36"/>
  <c r="F51" i="36"/>
  <c r="F52" i="36"/>
  <c r="F53" i="36"/>
  <c r="F55" i="36"/>
  <c r="F56" i="36"/>
  <c r="F49" i="36"/>
  <c r="F29" i="43"/>
  <c r="F28" i="43"/>
  <c r="F25" i="55"/>
  <c r="F122" i="43"/>
  <c r="F272" i="52"/>
  <c r="F118" i="52"/>
  <c r="F119" i="52"/>
  <c r="F120" i="52"/>
  <c r="F121" i="52"/>
  <c r="F122" i="52"/>
  <c r="F117" i="52"/>
  <c r="F109" i="52"/>
  <c r="F110" i="52"/>
  <c r="F111" i="52"/>
  <c r="F112" i="52"/>
  <c r="F108" i="52"/>
  <c r="F92" i="52"/>
  <c r="F93" i="52"/>
  <c r="F94" i="52"/>
  <c r="F95" i="52"/>
  <c r="F96" i="52"/>
  <c r="F97" i="52"/>
  <c r="F98" i="52"/>
  <c r="F99" i="52"/>
  <c r="F100" i="52"/>
  <c r="F101" i="52"/>
  <c r="F102" i="52"/>
  <c r="F103" i="52"/>
  <c r="F91" i="52"/>
  <c r="F77" i="52"/>
  <c r="F78" i="52"/>
  <c r="F79" i="52"/>
  <c r="F80" i="52"/>
  <c r="F81" i="52"/>
  <c r="F82" i="52"/>
  <c r="F83" i="52"/>
  <c r="F84" i="52"/>
  <c r="F85" i="52"/>
  <c r="F76" i="52"/>
  <c r="F55" i="52"/>
  <c r="F56" i="52"/>
  <c r="F57" i="52"/>
  <c r="F58" i="52"/>
  <c r="F59" i="52"/>
  <c r="F60" i="52"/>
  <c r="F61" i="52"/>
  <c r="F62" i="52"/>
  <c r="F63" i="52"/>
  <c r="F64" i="52"/>
  <c r="F65" i="52"/>
  <c r="F66" i="52"/>
  <c r="F67" i="52"/>
  <c r="F68" i="52"/>
  <c r="F69" i="52"/>
  <c r="F70" i="52"/>
  <c r="F54" i="52"/>
  <c r="F34" i="52"/>
  <c r="F35" i="52"/>
  <c r="F36" i="52"/>
  <c r="F37" i="52"/>
  <c r="F38" i="52"/>
  <c r="F39" i="52"/>
  <c r="F40" i="52"/>
  <c r="F41" i="52"/>
  <c r="F42" i="52"/>
  <c r="F43" i="52"/>
  <c r="F44" i="52"/>
  <c r="F45" i="52"/>
  <c r="F46" i="52"/>
  <c r="F47" i="52"/>
  <c r="F48" i="52"/>
  <c r="F49" i="52"/>
  <c r="F33" i="52"/>
  <c r="F19" i="52"/>
  <c r="F20" i="52"/>
  <c r="F21" i="52"/>
  <c r="F22" i="52"/>
  <c r="F23" i="52"/>
  <c r="F24" i="52"/>
  <c r="F25" i="52"/>
  <c r="F26" i="52"/>
  <c r="F27" i="52"/>
  <c r="F28" i="52"/>
  <c r="F18" i="52"/>
  <c r="F13" i="52"/>
  <c r="F12" i="52"/>
  <c r="F123" i="52" s="1"/>
  <c r="F246" i="51"/>
  <c r="F250" i="51"/>
  <c r="F245" i="51"/>
  <c r="F241" i="51"/>
  <c r="F239" i="51"/>
  <c r="F234" i="51"/>
  <c r="F232" i="51"/>
  <c r="F251" i="51" s="1"/>
  <c r="F116" i="39"/>
  <c r="F113" i="39"/>
  <c r="F86" i="39"/>
  <c r="F82" i="39"/>
  <c r="F69" i="39"/>
  <c r="F68" i="39"/>
  <c r="F65" i="39"/>
  <c r="F64" i="39"/>
  <c r="F49" i="39"/>
  <c r="F17" i="39"/>
  <c r="F23" i="39"/>
  <c r="F35" i="39"/>
  <c r="F354" i="38"/>
  <c r="F26" i="38"/>
  <c r="F27" i="38"/>
  <c r="F22" i="38"/>
  <c r="F23" i="38"/>
  <c r="F24" i="38"/>
  <c r="F20" i="38"/>
  <c r="F134" i="37"/>
  <c r="F133" i="37"/>
  <c r="F124" i="37"/>
  <c r="F123" i="37"/>
  <c r="F121" i="37"/>
  <c r="F120" i="37"/>
  <c r="F115" i="37"/>
  <c r="F116" i="37"/>
  <c r="F117" i="37"/>
  <c r="F118" i="37"/>
  <c r="F114" i="37"/>
  <c r="F125" i="37" s="1"/>
  <c r="F108" i="37"/>
  <c r="F107" i="37"/>
  <c r="F104" i="37"/>
  <c r="F105" i="37"/>
  <c r="F103" i="37"/>
  <c r="F109" i="37" s="1"/>
  <c r="F60" i="37"/>
  <c r="F948" i="36"/>
  <c r="F909" i="36"/>
  <c r="F881" i="36"/>
  <c r="F843" i="36"/>
  <c r="F713" i="36"/>
  <c r="F714" i="36"/>
  <c r="F247" i="36"/>
  <c r="F410" i="36"/>
  <c r="F272" i="36"/>
  <c r="F273" i="36"/>
  <c r="F274" i="36"/>
  <c r="F275" i="36"/>
  <c r="F277" i="36"/>
  <c r="F278" i="36"/>
  <c r="F280" i="36"/>
  <c r="F262" i="36"/>
  <c r="F263" i="36"/>
  <c r="F205" i="36"/>
  <c r="F102" i="36"/>
  <c r="F103" i="36"/>
  <c r="F104" i="36"/>
  <c r="F105" i="36"/>
  <c r="F107" i="36"/>
  <c r="F108" i="36"/>
  <c r="F109" i="36"/>
  <c r="F110" i="36"/>
  <c r="F111" i="36"/>
  <c r="F112" i="36"/>
  <c r="F101" i="36"/>
  <c r="F88" i="36"/>
  <c r="F89" i="36"/>
  <c r="F90" i="36"/>
  <c r="F91" i="36"/>
  <c r="F92" i="36"/>
  <c r="F87" i="36"/>
  <c r="F82" i="36"/>
  <c r="F83" i="36"/>
  <c r="F84" i="36"/>
  <c r="F85" i="36"/>
  <c r="F81" i="36"/>
  <c r="F39" i="36"/>
  <c r="F40" i="36"/>
  <c r="F41" i="36"/>
  <c r="F42" i="36"/>
  <c r="F43" i="36"/>
  <c r="F38" i="36"/>
  <c r="F36" i="36"/>
  <c r="F33" i="36"/>
  <c r="F34" i="36"/>
  <c r="F35" i="36"/>
  <c r="F32" i="36"/>
  <c r="F21" i="36"/>
  <c r="F22" i="36"/>
  <c r="F23" i="36"/>
  <c r="F24" i="36"/>
  <c r="F25" i="36"/>
  <c r="F20" i="36"/>
  <c r="F16" i="36"/>
  <c r="F17" i="36"/>
  <c r="F18" i="36"/>
  <c r="F15" i="36"/>
  <c r="F23" i="55"/>
  <c r="F22" i="55"/>
  <c r="F20" i="55"/>
  <c r="F18" i="55"/>
  <c r="F16" i="55"/>
  <c r="F14" i="55"/>
  <c r="F11" i="55"/>
  <c r="F7" i="55"/>
  <c r="F72" i="36" l="1"/>
  <c r="F27" i="55"/>
  <c r="D4" i="44" s="1"/>
  <c r="F123" i="43"/>
  <c r="F131" i="43" s="1"/>
  <c r="F356" i="52"/>
  <c r="F296" i="51"/>
  <c r="F217" i="37"/>
  <c r="F216" i="37"/>
  <c r="F883" i="36"/>
  <c r="F882" i="36"/>
  <c r="E121" i="43"/>
  <c r="F117" i="43"/>
  <c r="F115" i="43"/>
  <c r="F113" i="43"/>
  <c r="F111" i="43"/>
  <c r="F109" i="43"/>
  <c r="F71" i="43"/>
  <c r="F60" i="43"/>
  <c r="F59" i="43"/>
  <c r="F55" i="43"/>
  <c r="F107" i="43" l="1"/>
  <c r="F104" i="43"/>
  <c r="F101" i="43"/>
  <c r="F98" i="43"/>
  <c r="F87" i="43"/>
  <c r="F53" i="43"/>
  <c r="F70" i="43"/>
  <c r="F41" i="43"/>
  <c r="F267" i="36"/>
  <c r="F266" i="36"/>
  <c r="F260" i="36"/>
  <c r="F259" i="36"/>
  <c r="F265" i="36"/>
  <c r="F264" i="36"/>
  <c r="F258" i="36"/>
  <c r="F257" i="36"/>
  <c r="F712" i="36"/>
  <c r="F724" i="36"/>
  <c r="F723" i="36"/>
  <c r="F722" i="36"/>
  <c r="F704" i="36"/>
  <c r="F703" i="36"/>
  <c r="F702" i="36"/>
  <c r="F685" i="36"/>
  <c r="F400" i="36"/>
  <c r="F399" i="36"/>
  <c r="F397" i="36"/>
  <c r="F248" i="36"/>
  <c r="F230" i="36"/>
  <c r="F502" i="36"/>
  <c r="F466" i="36"/>
  <c r="F461" i="36"/>
  <c r="F454" i="36"/>
  <c r="F433" i="36"/>
  <c r="F434" i="36"/>
  <c r="F428" i="36" l="1"/>
  <c r="F129" i="52"/>
  <c r="F131" i="52"/>
  <c r="F144" i="52"/>
  <c r="F148" i="52"/>
  <c r="F152" i="52"/>
  <c r="F153" i="52"/>
  <c r="F157" i="52"/>
  <c r="F160" i="52"/>
  <c r="F161" i="52"/>
  <c r="F167" i="52"/>
  <c r="F172" i="52"/>
  <c r="F177" i="52"/>
  <c r="F181" i="52"/>
  <c r="F185" i="52"/>
  <c r="F190" i="52"/>
  <c r="F194" i="52"/>
  <c r="F198" i="52"/>
  <c r="F204" i="52"/>
  <c r="F208" i="52"/>
  <c r="F212" i="52"/>
  <c r="F216" i="52"/>
  <c r="F219" i="52"/>
  <c r="F222" i="52"/>
  <c r="F230" i="52"/>
  <c r="F273" i="52" s="1"/>
  <c r="F233" i="52"/>
  <c r="F235" i="52"/>
  <c r="F237" i="52"/>
  <c r="F239" i="52"/>
  <c r="F241" i="52"/>
  <c r="F243" i="52"/>
  <c r="F245" i="52"/>
  <c r="F247" i="52"/>
  <c r="F249" i="52"/>
  <c r="F251" i="52"/>
  <c r="F253" i="52"/>
  <c r="F256" i="52"/>
  <c r="F259" i="52"/>
  <c r="F261" i="52"/>
  <c r="F264" i="52"/>
  <c r="F267" i="52"/>
  <c r="F269" i="52"/>
  <c r="F278" i="52"/>
  <c r="F281" i="52"/>
  <c r="F284" i="52"/>
  <c r="F287" i="52"/>
  <c r="F290" i="52"/>
  <c r="F292" i="52"/>
  <c r="F295" i="52"/>
  <c r="F298" i="52"/>
  <c r="F302" i="52"/>
  <c r="F306" i="52"/>
  <c r="F308" i="52"/>
  <c r="F310" i="52"/>
  <c r="F313" i="52"/>
  <c r="F316" i="52"/>
  <c r="F319" i="52"/>
  <c r="F322" i="52"/>
  <c r="F331" i="52"/>
  <c r="F336" i="52" s="1"/>
  <c r="F332" i="52"/>
  <c r="F333" i="52"/>
  <c r="F334" i="52"/>
  <c r="F341" i="52"/>
  <c r="F352" i="52" s="1"/>
  <c r="F344" i="52"/>
  <c r="F345" i="52"/>
  <c r="F346" i="52"/>
  <c r="F348" i="52"/>
  <c r="F350" i="52"/>
  <c r="F323" i="52" l="1"/>
  <c r="F224" i="52"/>
  <c r="F362" i="52"/>
  <c r="F361" i="52"/>
  <c r="F359" i="52"/>
  <c r="F358" i="52"/>
  <c r="F132" i="52"/>
  <c r="F357" i="52" s="1"/>
  <c r="F364" i="52" s="1"/>
  <c r="E336" i="52"/>
  <c r="E323" i="52"/>
  <c r="E352" i="52"/>
  <c r="F365" i="52" l="1"/>
  <c r="F367" i="52" s="1"/>
  <c r="F9" i="51"/>
  <c r="F10" i="51"/>
  <c r="F12" i="51"/>
  <c r="F13" i="51"/>
  <c r="F14" i="51"/>
  <c r="F15" i="51"/>
  <c r="D26" i="51"/>
  <c r="F26" i="51" s="1"/>
  <c r="F28" i="51"/>
  <c r="F35" i="51"/>
  <c r="F36" i="51"/>
  <c r="F39" i="51"/>
  <c r="F40" i="51"/>
  <c r="F43" i="51"/>
  <c r="F44" i="51"/>
  <c r="F47" i="51"/>
  <c r="F52" i="51"/>
  <c r="F54" i="51"/>
  <c r="F58" i="51"/>
  <c r="F59" i="51"/>
  <c r="F63" i="51"/>
  <c r="F65" i="51"/>
  <c r="F69" i="51"/>
  <c r="F73" i="51"/>
  <c r="F79" i="51"/>
  <c r="D83" i="51"/>
  <c r="F83" i="51" s="1"/>
  <c r="F85" i="51"/>
  <c r="F88" i="51"/>
  <c r="F89" i="51"/>
  <c r="F93" i="51"/>
  <c r="F94" i="51"/>
  <c r="D97" i="51"/>
  <c r="F97" i="51" s="1"/>
  <c r="D98" i="51"/>
  <c r="F98" i="51" s="1"/>
  <c r="F107" i="51"/>
  <c r="F108" i="51"/>
  <c r="F113" i="51"/>
  <c r="F114" i="51"/>
  <c r="F118" i="51"/>
  <c r="F120" i="51"/>
  <c r="F126" i="51"/>
  <c r="F128" i="51"/>
  <c r="F136" i="51"/>
  <c r="F138" i="51"/>
  <c r="F141" i="51"/>
  <c r="F144" i="51"/>
  <c r="F145" i="51"/>
  <c r="F148" i="51"/>
  <c r="F149" i="51"/>
  <c r="F150" i="51"/>
  <c r="F153" i="51"/>
  <c r="F154" i="51"/>
  <c r="D157" i="51"/>
  <c r="F157" i="51" s="1"/>
  <c r="D158" i="51"/>
  <c r="F158" i="51" s="1"/>
  <c r="F159" i="51"/>
  <c r="P161" i="51"/>
  <c r="F169" i="51"/>
  <c r="F171" i="51"/>
  <c r="F178" i="51"/>
  <c r="F180" i="51"/>
  <c r="F185" i="51"/>
  <c r="F186" i="51"/>
  <c r="F188" i="51"/>
  <c r="F189" i="51"/>
  <c r="F190" i="51"/>
  <c r="F196" i="51"/>
  <c r="F197" i="51"/>
  <c r="F199" i="51"/>
  <c r="F200" i="51"/>
  <c r="F201" i="51"/>
  <c r="F207" i="51"/>
  <c r="F209" i="51"/>
  <c r="F210" i="51"/>
  <c r="D216" i="51"/>
  <c r="F216" i="51" s="1"/>
  <c r="D218" i="51"/>
  <c r="F218" i="51" s="1"/>
  <c r="D219" i="51"/>
  <c r="F219" i="51" s="1"/>
  <c r="F221" i="51"/>
  <c r="F259" i="51"/>
  <c r="F261" i="51"/>
  <c r="F262" i="51"/>
  <c r="F268" i="51"/>
  <c r="F270" i="51"/>
  <c r="F271" i="51"/>
  <c r="F275" i="51"/>
  <c r="F277" i="51"/>
  <c r="F278" i="51"/>
  <c r="F283" i="51"/>
  <c r="F285" i="51"/>
  <c r="F286" i="51"/>
  <c r="F16" i="51" l="1"/>
  <c r="F224" i="51"/>
  <c r="F295" i="51" s="1"/>
  <c r="F99" i="51"/>
  <c r="F160" i="51"/>
  <c r="F294" i="51" s="1"/>
  <c r="F288" i="51"/>
  <c r="D11" i="44"/>
  <c r="F297" i="51"/>
  <c r="D96" i="51"/>
  <c r="F96" i="51" s="1"/>
  <c r="F292" i="51" l="1"/>
  <c r="F299" i="51" s="1"/>
  <c r="F293" i="51"/>
  <c r="F301" i="51" l="1"/>
  <c r="F303" i="51" s="1"/>
  <c r="F409" i="36"/>
  <c r="D9" i="44" l="1"/>
  <c r="F866" i="36"/>
  <c r="F862" i="36"/>
  <c r="F963" i="36"/>
  <c r="F932" i="36"/>
  <c r="F928" i="36"/>
  <c r="F900" i="36"/>
  <c r="F848" i="36"/>
  <c r="F830" i="36"/>
  <c r="F811" i="36"/>
  <c r="F765" i="36"/>
  <c r="F748" i="36"/>
  <c r="F317" i="36"/>
  <c r="F316" i="36"/>
  <c r="D323" i="36"/>
  <c r="F323" i="36" s="1"/>
  <c r="F324" i="36"/>
  <c r="F304" i="36"/>
  <c r="F295" i="36"/>
  <c r="F287" i="36"/>
  <c r="F288" i="36"/>
  <c r="F289" i="36"/>
  <c r="F237" i="36"/>
  <c r="F219" i="36"/>
  <c r="F214" i="36"/>
  <c r="F200" i="36"/>
  <c r="F182" i="36"/>
  <c r="F167" i="36"/>
  <c r="F152" i="36"/>
  <c r="F137" i="36"/>
  <c r="F858" i="36" l="1"/>
  <c r="D174" i="36"/>
  <c r="F408" i="36"/>
  <c r="F407" i="36"/>
  <c r="F406" i="36"/>
  <c r="F405" i="36"/>
  <c r="F403" i="36"/>
  <c r="F396" i="36"/>
  <c r="F371" i="38" l="1"/>
  <c r="F370" i="38"/>
  <c r="F369" i="38"/>
  <c r="F368" i="38"/>
  <c r="F367" i="38"/>
  <c r="F366" i="38"/>
  <c r="F365" i="38"/>
  <c r="F364" i="38"/>
  <c r="F353" i="38"/>
  <c r="F352" i="38"/>
  <c r="F351" i="38"/>
  <c r="F350" i="38"/>
  <c r="F349" i="38"/>
  <c r="F348" i="38"/>
  <c r="F347" i="38"/>
  <c r="F344" i="38"/>
  <c r="F343" i="38"/>
  <c r="F342" i="38"/>
  <c r="F341" i="38"/>
  <c r="F340" i="38"/>
  <c r="F339" i="38"/>
  <c r="F338" i="38"/>
  <c r="F337" i="38"/>
  <c r="F334" i="38"/>
  <c r="F333" i="38"/>
  <c r="F332" i="38"/>
  <c r="F331" i="38"/>
  <c r="F330" i="38"/>
  <c r="F329" i="38"/>
  <c r="F328" i="38"/>
  <c r="F327" i="38"/>
  <c r="F324" i="38"/>
  <c r="F323" i="38"/>
  <c r="F320" i="38"/>
  <c r="F319" i="38"/>
  <c r="F318" i="38"/>
  <c r="F317" i="38"/>
  <c r="F316" i="38"/>
  <c r="F315" i="38"/>
  <c r="F314" i="38"/>
  <c r="F313" i="38"/>
  <c r="F308" i="38"/>
  <c r="F306" i="38"/>
  <c r="F304" i="38"/>
  <c r="F301" i="38"/>
  <c r="F297" i="38"/>
  <c r="F294" i="38"/>
  <c r="F291" i="38"/>
  <c r="F290" i="38"/>
  <c r="F287" i="38"/>
  <c r="F282" i="38"/>
  <c r="F279" i="38"/>
  <c r="F277" i="38"/>
  <c r="F274" i="38"/>
  <c r="F273" i="38"/>
  <c r="F272" i="38"/>
  <c r="F268" i="38"/>
  <c r="F267" i="38"/>
  <c r="F265" i="38"/>
  <c r="F264" i="38"/>
  <c r="F261" i="38"/>
  <c r="F260" i="38"/>
  <c r="F258" i="38"/>
  <c r="F257" i="38"/>
  <c r="F256" i="38"/>
  <c r="F255" i="38"/>
  <c r="F254" i="38"/>
  <c r="F253" i="38"/>
  <c r="F252" i="38"/>
  <c r="F250" i="38"/>
  <c r="F249" i="38"/>
  <c r="F248" i="38"/>
  <c r="F247" i="38"/>
  <c r="F245" i="38"/>
  <c r="F244" i="38"/>
  <c r="F242" i="38"/>
  <c r="F241" i="38"/>
  <c r="F240" i="38"/>
  <c r="F239" i="38"/>
  <c r="F238" i="38"/>
  <c r="F237" i="38"/>
  <c r="F236" i="38"/>
  <c r="F234" i="38"/>
  <c r="F233" i="38"/>
  <c r="F230" i="38"/>
  <c r="F229" i="38"/>
  <c r="F228" i="38"/>
  <c r="F226" i="38"/>
  <c r="F225" i="38"/>
  <c r="F224" i="38"/>
  <c r="F222" i="38"/>
  <c r="F221" i="38"/>
  <c r="F220" i="38"/>
  <c r="F219" i="38"/>
  <c r="F218" i="38"/>
  <c r="F217" i="38"/>
  <c r="F216" i="38"/>
  <c r="F215" i="38"/>
  <c r="F214" i="38"/>
  <c r="F213" i="38"/>
  <c r="F212" i="38"/>
  <c r="F211" i="38"/>
  <c r="F210" i="38"/>
  <c r="F206" i="38"/>
  <c r="F205" i="38"/>
  <c r="F203" i="38"/>
  <c r="F202" i="38"/>
  <c r="F200" i="38"/>
  <c r="F199" i="38"/>
  <c r="F197" i="38"/>
  <c r="D195" i="38"/>
  <c r="D194" i="38"/>
  <c r="F194" i="38" s="1"/>
  <c r="F192" i="38"/>
  <c r="F191" i="38"/>
  <c r="F189" i="38"/>
  <c r="F186" i="38"/>
  <c r="F184" i="38"/>
  <c r="F183" i="38"/>
  <c r="F181" i="38"/>
  <c r="F180" i="38"/>
  <c r="F178" i="38"/>
  <c r="F177" i="38"/>
  <c r="F175" i="38"/>
  <c r="D173" i="38"/>
  <c r="F173" i="38" s="1"/>
  <c r="D172" i="38"/>
  <c r="F170" i="38"/>
  <c r="F169" i="38"/>
  <c r="F167" i="38"/>
  <c r="F164" i="38"/>
  <c r="F156" i="38"/>
  <c r="F154" i="38"/>
  <c r="F151" i="38"/>
  <c r="F149" i="38"/>
  <c r="F148" i="38"/>
  <c r="F157" i="38" s="1"/>
  <c r="F143" i="38"/>
  <c r="F142" i="38"/>
  <c r="F141" i="38"/>
  <c r="F140" i="38"/>
  <c r="F134" i="38"/>
  <c r="F131" i="38"/>
  <c r="F130" i="38"/>
  <c r="F129" i="38"/>
  <c r="F128" i="38"/>
  <c r="D127" i="38"/>
  <c r="F127" i="38" s="1"/>
  <c r="D126" i="38"/>
  <c r="F126" i="38" s="1"/>
  <c r="F123" i="38"/>
  <c r="F122" i="38"/>
  <c r="D119" i="38"/>
  <c r="F119" i="38" s="1"/>
  <c r="F117" i="38"/>
  <c r="F115" i="38"/>
  <c r="D113" i="38"/>
  <c r="F113" i="38" s="1"/>
  <c r="F111" i="38"/>
  <c r="F109" i="38"/>
  <c r="F107" i="38"/>
  <c r="F104" i="38"/>
  <c r="F102" i="38"/>
  <c r="F99" i="38"/>
  <c r="F97" i="38"/>
  <c r="F94" i="38"/>
  <c r="F92" i="38"/>
  <c r="F89" i="38"/>
  <c r="F88" i="38"/>
  <c r="F87" i="38"/>
  <c r="F86" i="38"/>
  <c r="F85" i="38"/>
  <c r="F70" i="38"/>
  <c r="F68" i="38"/>
  <c r="F67" i="38"/>
  <c r="F66" i="38"/>
  <c r="F65" i="38"/>
  <c r="F64" i="38"/>
  <c r="F63" i="38"/>
  <c r="D62" i="38"/>
  <c r="F62" i="38" s="1"/>
  <c r="F61" i="38"/>
  <c r="F58" i="38"/>
  <c r="D57" i="38"/>
  <c r="F57" i="38" s="1"/>
  <c r="F56" i="38"/>
  <c r="F55" i="38"/>
  <c r="F54" i="38"/>
  <c r="D53" i="38"/>
  <c r="F53" i="38" s="1"/>
  <c r="F52" i="38"/>
  <c r="F50" i="38"/>
  <c r="F49" i="38"/>
  <c r="D48" i="38"/>
  <c r="F48" i="38" s="1"/>
  <c r="F47" i="38"/>
  <c r="F46" i="38"/>
  <c r="F45" i="38"/>
  <c r="D44" i="38"/>
  <c r="F44" i="38" s="1"/>
  <c r="F43" i="38"/>
  <c r="D41" i="38"/>
  <c r="F39" i="38"/>
  <c r="F38" i="38"/>
  <c r="D37" i="38"/>
  <c r="F37" i="38" s="1"/>
  <c r="F36" i="38"/>
  <c r="F35" i="38"/>
  <c r="F34" i="38"/>
  <c r="D33" i="38"/>
  <c r="F33" i="38" s="1"/>
  <c r="F32" i="38"/>
  <c r="D30" i="38"/>
  <c r="D25" i="38"/>
  <c r="D21" i="38"/>
  <c r="F15" i="38"/>
  <c r="F14" i="38"/>
  <c r="F13" i="38"/>
  <c r="F12" i="38"/>
  <c r="F11" i="38"/>
  <c r="F10" i="38"/>
  <c r="F9" i="38"/>
  <c r="F8" i="38"/>
  <c r="F384" i="38" l="1"/>
  <c r="F372" i="38"/>
  <c r="F135" i="38"/>
  <c r="F380" i="38" s="1"/>
  <c r="F144" i="38"/>
  <c r="F16" i="38"/>
  <c r="F378" i="38" s="1"/>
  <c r="F382" i="38"/>
  <c r="F381" i="38"/>
  <c r="F30" i="38"/>
  <c r="F73" i="38"/>
  <c r="F21" i="38"/>
  <c r="F172" i="38"/>
  <c r="F355" i="38" s="1"/>
  <c r="F195" i="38"/>
  <c r="F77" i="38"/>
  <c r="F25" i="38"/>
  <c r="F74" i="38"/>
  <c r="F78" i="38"/>
  <c r="F41" i="38"/>
  <c r="F75" i="38"/>
  <c r="F79" i="38"/>
  <c r="F72" i="38"/>
  <c r="F76" i="38"/>
  <c r="F81" i="38" l="1"/>
  <c r="F379" i="38" s="1"/>
  <c r="F386" i="38" s="1"/>
  <c r="F383" i="38"/>
  <c r="F388" i="38" l="1"/>
  <c r="F391" i="38" s="1"/>
  <c r="F389" i="38" s="1"/>
  <c r="D209" i="37"/>
  <c r="F209" i="37" s="1"/>
  <c r="D208" i="37"/>
  <c r="D207" i="37"/>
  <c r="F207" i="37" s="1"/>
  <c r="D206" i="37"/>
  <c r="F206" i="37" s="1"/>
  <c r="D205" i="37"/>
  <c r="F205" i="37" s="1"/>
  <c r="F199" i="37"/>
  <c r="F197" i="37"/>
  <c r="F194" i="37"/>
  <c r="F193" i="37"/>
  <c r="F191" i="37"/>
  <c r="F189" i="37"/>
  <c r="F187" i="37"/>
  <c r="F185" i="37"/>
  <c r="F184" i="37"/>
  <c r="F183" i="37"/>
  <c r="F182" i="37"/>
  <c r="F181" i="37"/>
  <c r="F178" i="37"/>
  <c r="F177" i="37"/>
  <c r="F175" i="37"/>
  <c r="F174" i="37"/>
  <c r="F171" i="37"/>
  <c r="F170" i="37"/>
  <c r="F168" i="37"/>
  <c r="F167" i="37"/>
  <c r="F164" i="37"/>
  <c r="F162" i="37"/>
  <c r="F159" i="37"/>
  <c r="F157" i="37"/>
  <c r="F155" i="37"/>
  <c r="F152" i="37"/>
  <c r="F150" i="37"/>
  <c r="F149" i="37"/>
  <c r="F148" i="37"/>
  <c r="F145" i="37"/>
  <c r="F143" i="37"/>
  <c r="F142" i="37"/>
  <c r="F141" i="37"/>
  <c r="D131" i="37"/>
  <c r="F131" i="37" s="1"/>
  <c r="D130" i="37"/>
  <c r="F130" i="37" s="1"/>
  <c r="F135" i="37" s="1"/>
  <c r="F98" i="37"/>
  <c r="F97" i="37"/>
  <c r="F96" i="37"/>
  <c r="F95" i="37"/>
  <c r="D93" i="37"/>
  <c r="F93" i="37" s="1"/>
  <c r="F91" i="37"/>
  <c r="D90" i="37"/>
  <c r="F90" i="37" s="1"/>
  <c r="F89" i="37"/>
  <c r="D87" i="37"/>
  <c r="F87" i="37" s="1"/>
  <c r="F86" i="37"/>
  <c r="F85" i="37"/>
  <c r="F84" i="37"/>
  <c r="F82" i="37"/>
  <c r="D81" i="37"/>
  <c r="F81" i="37" s="1"/>
  <c r="D80" i="37"/>
  <c r="F80" i="37" s="1"/>
  <c r="F79" i="37"/>
  <c r="F78" i="37"/>
  <c r="F76" i="37"/>
  <c r="F75" i="37"/>
  <c r="F74" i="37"/>
  <c r="F73" i="37"/>
  <c r="F72" i="37"/>
  <c r="D70" i="37"/>
  <c r="F70" i="37" s="1"/>
  <c r="D69" i="37"/>
  <c r="F69" i="37" s="1"/>
  <c r="D68" i="37"/>
  <c r="F68" i="37" s="1"/>
  <c r="F67" i="37"/>
  <c r="F66" i="37"/>
  <c r="F57" i="37"/>
  <c r="F55" i="37"/>
  <c r="F54" i="37"/>
  <c r="F53" i="37"/>
  <c r="F52" i="37"/>
  <c r="F51" i="37"/>
  <c r="F49" i="37"/>
  <c r="F47" i="37"/>
  <c r="F46" i="37"/>
  <c r="F45" i="37"/>
  <c r="F44" i="37"/>
  <c r="F43" i="37"/>
  <c r="F61" i="37" s="1"/>
  <c r="F214" i="37" s="1"/>
  <c r="F964" i="36"/>
  <c r="D962" i="36"/>
  <c r="F962" i="36" s="1"/>
  <c r="D961" i="36"/>
  <c r="F961" i="36" s="1"/>
  <c r="D960" i="36"/>
  <c r="F960" i="36" s="1"/>
  <c r="D959" i="36"/>
  <c r="F957" i="36"/>
  <c r="F956" i="36"/>
  <c r="F955" i="36"/>
  <c r="F954" i="36"/>
  <c r="D947" i="36"/>
  <c r="F947" i="36" s="1"/>
  <c r="D946" i="36"/>
  <c r="F946" i="36" s="1"/>
  <c r="D945" i="36"/>
  <c r="F945" i="36" s="1"/>
  <c r="D944" i="36"/>
  <c r="F942" i="36"/>
  <c r="F941" i="36"/>
  <c r="F940" i="36"/>
  <c r="F939" i="36"/>
  <c r="F918" i="36"/>
  <c r="F917" i="36"/>
  <c r="F916" i="36"/>
  <c r="F915" i="36"/>
  <c r="F908" i="36"/>
  <c r="F895" i="36"/>
  <c r="F894" i="36"/>
  <c r="F200" i="37" l="1"/>
  <c r="F219" i="37" s="1"/>
  <c r="F210" i="37"/>
  <c r="F220" i="37" s="1"/>
  <c r="D7" i="44"/>
  <c r="F218" i="37"/>
  <c r="F959" i="36"/>
  <c r="F944" i="36"/>
  <c r="D92" i="37"/>
  <c r="F92" i="37" s="1"/>
  <c r="F99" i="37" s="1"/>
  <c r="F838" i="36"/>
  <c r="F837" i="36"/>
  <c r="F836" i="36"/>
  <c r="F835" i="36"/>
  <c r="F804" i="36"/>
  <c r="F803" i="36"/>
  <c r="F801" i="36"/>
  <c r="F800" i="36"/>
  <c r="F764" i="36"/>
  <c r="F763" i="36"/>
  <c r="F747" i="36"/>
  <c r="F746" i="36"/>
  <c r="F603" i="36"/>
  <c r="F602" i="36"/>
  <c r="F595" i="36"/>
  <c r="F594" i="36"/>
  <c r="F532" i="36"/>
  <c r="F531" i="36"/>
  <c r="D303" i="36"/>
  <c r="F303" i="36" s="1"/>
  <c r="D302" i="36"/>
  <c r="F302" i="36" s="1"/>
  <c r="D301" i="36"/>
  <c r="F301" i="36" s="1"/>
  <c r="D300" i="36"/>
  <c r="D233" i="36"/>
  <c r="F231" i="36"/>
  <c r="F229" i="36"/>
  <c r="F215" i="36"/>
  <c r="D213" i="36"/>
  <c r="F213" i="36" s="1"/>
  <c r="D212" i="36"/>
  <c r="F212" i="36" s="1"/>
  <c r="D211" i="36"/>
  <c r="F211" i="36" s="1"/>
  <c r="D210" i="36"/>
  <c r="D199" i="36"/>
  <c r="F199" i="36" s="1"/>
  <c r="D198" i="36"/>
  <c r="F198" i="36" s="1"/>
  <c r="D197" i="36"/>
  <c r="F197" i="36" s="1"/>
  <c r="D196" i="36"/>
  <c r="D181" i="36"/>
  <c r="F181" i="36" s="1"/>
  <c r="D180" i="36"/>
  <c r="F180" i="36" s="1"/>
  <c r="D179" i="36"/>
  <c r="F179" i="36" s="1"/>
  <c r="D178" i="36"/>
  <c r="F176" i="36"/>
  <c r="F175" i="36"/>
  <c r="F174" i="36"/>
  <c r="D164" i="36"/>
  <c r="F164" i="36" s="1"/>
  <c r="D163" i="36"/>
  <c r="F162" i="36"/>
  <c r="F157" i="36"/>
  <c r="F156" i="36"/>
  <c r="D151" i="36"/>
  <c r="F149" i="36"/>
  <c r="F145" i="36"/>
  <c r="F136" i="36"/>
  <c r="F134" i="36"/>
  <c r="F133" i="36"/>
  <c r="F132" i="36"/>
  <c r="F131" i="36"/>
  <c r="F126" i="36"/>
  <c r="D125" i="36"/>
  <c r="F125" i="36" s="1"/>
  <c r="D124" i="36"/>
  <c r="F124" i="36" s="1"/>
  <c r="D123" i="36"/>
  <c r="F121" i="36"/>
  <c r="F967" i="36" l="1"/>
  <c r="F982" i="36" s="1"/>
  <c r="F215" i="37"/>
  <c r="F222" i="37" s="1"/>
  <c r="F223" i="37" s="1"/>
  <c r="F225" i="37" s="1"/>
  <c r="F233" i="36"/>
  <c r="F300" i="36"/>
  <c r="F151" i="36"/>
  <c r="F178" i="36"/>
  <c r="F210" i="36"/>
  <c r="F163" i="36"/>
  <c r="F123" i="36"/>
  <c r="F196" i="36"/>
  <c r="D6" i="44" l="1"/>
  <c r="D857" i="36"/>
  <c r="F857" i="36" s="1"/>
  <c r="F867" i="36" s="1"/>
  <c r="F979" i="36" s="1"/>
  <c r="D383" i="36"/>
  <c r="D330" i="36"/>
  <c r="D329" i="36"/>
  <c r="F46" i="39" l="1"/>
  <c r="F58" i="39"/>
  <c r="F32" i="39"/>
  <c r="F735" i="36" l="1"/>
  <c r="F873" i="36" l="1"/>
  <c r="F884" i="36" l="1"/>
  <c r="F980" i="36" s="1"/>
  <c r="F769" i="36"/>
  <c r="F780" i="36" l="1"/>
  <c r="F976" i="36" s="1"/>
  <c r="F135" i="39"/>
  <c r="F131" i="39"/>
  <c r="F126" i="39"/>
  <c r="F136" i="39" s="1"/>
  <c r="F110" i="39"/>
  <c r="F107" i="39"/>
  <c r="F106" i="39"/>
  <c r="F101" i="39"/>
  <c r="F102" i="39"/>
  <c r="F103" i="39"/>
  <c r="F104" i="39"/>
  <c r="F97" i="39"/>
  <c r="F96" i="39"/>
  <c r="F93" i="39"/>
  <c r="F72" i="39"/>
  <c r="F55" i="39"/>
  <c r="F52" i="39"/>
  <c r="F38" i="39"/>
  <c r="F29" i="39"/>
  <c r="F26" i="39"/>
  <c r="F20" i="39"/>
  <c r="F8" i="39"/>
  <c r="F9" i="39" s="1"/>
  <c r="F141" i="39" s="1"/>
  <c r="F146" i="39" l="1"/>
  <c r="F658" i="36"/>
  <c r="F653" i="36"/>
  <c r="F648" i="36"/>
  <c r="F643" i="36"/>
  <c r="F638" i="36"/>
  <c r="F587" i="36"/>
  <c r="F582" i="36"/>
  <c r="F577" i="36"/>
  <c r="F572" i="36"/>
  <c r="F567" i="36"/>
  <c r="F311" i="36" l="1"/>
  <c r="F310" i="36"/>
  <c r="F290" i="36"/>
  <c r="F350" i="36"/>
  <c r="F351" i="36"/>
  <c r="F354" i="36"/>
  <c r="F359" i="36"/>
  <c r="F360" i="36"/>
  <c r="F368" i="36"/>
  <c r="F369" i="36"/>
  <c r="F373" i="36"/>
  <c r="F374" i="36"/>
  <c r="F378" i="36"/>
  <c r="F379" i="36"/>
  <c r="F106" i="43" l="1"/>
  <c r="F496" i="36" l="1"/>
  <c r="F825" i="36" l="1"/>
  <c r="F384" i="36" l="1"/>
  <c r="F383" i="36"/>
  <c r="F119" i="39" l="1"/>
  <c r="F79" i="39"/>
  <c r="F61" i="39"/>
  <c r="F74" i="39" l="1"/>
  <c r="F143" i="39" s="1"/>
  <c r="F88" i="39"/>
  <c r="F144" i="39" s="1"/>
  <c r="F120" i="39"/>
  <c r="F145" i="39" s="1"/>
  <c r="F14" i="39"/>
  <c r="F40" i="39" l="1"/>
  <c r="F142" i="39" s="1"/>
  <c r="F148" i="39" s="1"/>
  <c r="F389" i="36"/>
  <c r="F388" i="36"/>
  <c r="F149" i="39" l="1"/>
  <c r="F151" i="39" s="1"/>
  <c r="D8" i="44"/>
  <c r="F103" i="43"/>
  <c r="F100" i="43"/>
  <c r="F97" i="43"/>
  <c r="F93" i="43"/>
  <c r="F95" i="43"/>
  <c r="F86" i="43"/>
  <c r="F84" i="43"/>
  <c r="F76" i="43" l="1"/>
  <c r="F40" i="43"/>
  <c r="F427" i="36" l="1"/>
  <c r="F439" i="36"/>
  <c r="F444" i="36"/>
  <c r="F449" i="36"/>
  <c r="F471" i="36"/>
  <c r="F476" i="36"/>
  <c r="F481" i="36"/>
  <c r="F486" i="36"/>
  <c r="F491" i="36"/>
  <c r="F501" i="36"/>
  <c r="F509" i="36"/>
  <c r="F514" i="36"/>
  <c r="F519" i="36"/>
  <c r="F524" i="36"/>
  <c r="F537" i="36"/>
  <c r="F542" i="36"/>
  <c r="F547" i="36"/>
  <c r="F552" i="36"/>
  <c r="F557" i="36"/>
  <c r="F562" i="36"/>
  <c r="F608" i="36"/>
  <c r="F613" i="36"/>
  <c r="F618" i="36"/>
  <c r="F623" i="36"/>
  <c r="F628" i="36"/>
  <c r="F633" i="36"/>
  <c r="F665" i="36"/>
  <c r="F670" i="36"/>
  <c r="F677" i="36"/>
  <c r="F726" i="36" l="1"/>
  <c r="F974" i="36" s="1"/>
  <c r="F19" i="41"/>
  <c r="F16" i="41"/>
  <c r="F13" i="41"/>
  <c r="F10" i="41"/>
  <c r="F91" i="43"/>
  <c r="F89" i="43"/>
  <c r="F82" i="43"/>
  <c r="F80" i="43"/>
  <c r="F78" i="43"/>
  <c r="F69" i="43"/>
  <c r="F49" i="43"/>
  <c r="F45" i="43"/>
  <c r="F36" i="43"/>
  <c r="F118" i="43" s="1"/>
  <c r="F11" i="43"/>
  <c r="F128" i="43" s="1"/>
  <c r="F21" i="41" l="1"/>
  <c r="F27" i="41" s="1"/>
  <c r="F129" i="43"/>
  <c r="F130" i="43"/>
  <c r="F133" i="43" l="1"/>
  <c r="F134" i="43" s="1"/>
  <c r="F136" i="43" s="1"/>
  <c r="F28" i="41"/>
  <c r="F30" i="41" s="1"/>
  <c r="F25" i="41"/>
  <c r="D10" i="44"/>
  <c r="D12" i="44"/>
  <c r="F819" i="36" l="1"/>
  <c r="F787" i="36"/>
  <c r="F788" i="36" s="1"/>
  <c r="F977" i="36" s="1"/>
  <c r="F753" i="36"/>
  <c r="F755" i="36" s="1"/>
  <c r="F975" i="36" s="1"/>
  <c r="F849" i="36" l="1"/>
  <c r="F978" i="36" s="1"/>
  <c r="F330" i="36"/>
  <c r="F329" i="36"/>
  <c r="F332" i="36"/>
  <c r="F331" i="36"/>
  <c r="F281" i="36"/>
  <c r="F971" i="36" l="1"/>
  <c r="F256" i="36" l="1"/>
  <c r="F255" i="36"/>
  <c r="F189" i="36"/>
  <c r="F221" i="36" s="1"/>
  <c r="F972" i="36" l="1"/>
  <c r="F242" i="36"/>
  <c r="F412" i="36" l="1"/>
  <c r="F973" i="36" s="1"/>
  <c r="F923" i="36"/>
  <c r="F933" i="36" l="1"/>
  <c r="F981" i="36" s="1"/>
  <c r="F984" i="36" s="1"/>
  <c r="F985" i="36" l="1"/>
  <c r="F987" i="36" s="1"/>
  <c r="D5" i="44"/>
  <c r="D14" i="44" s="1"/>
  <c r="D15" i="44" l="1"/>
  <c r="D16" i="44"/>
</calcChain>
</file>

<file path=xl/sharedStrings.xml><?xml version="1.0" encoding="utf-8"?>
<sst xmlns="http://schemas.openxmlformats.org/spreadsheetml/2006/main" count="4096" uniqueCount="1829">
  <si>
    <t>UKUPNO</t>
  </si>
  <si>
    <t>m³</t>
  </si>
  <si>
    <t>kg</t>
  </si>
  <si>
    <t>m²</t>
  </si>
  <si>
    <t>PODBETONI</t>
  </si>
  <si>
    <t>kom</t>
  </si>
  <si>
    <t>oplata</t>
  </si>
  <si>
    <t>PLIVAJUĆI POD - ESTRIH</t>
  </si>
  <si>
    <t>desna</t>
  </si>
  <si>
    <t>lijeva</t>
  </si>
  <si>
    <t>BETONSKI POD</t>
  </si>
  <si>
    <t>ISKOLČENJE</t>
  </si>
  <si>
    <t>ČIŠĆENJE I KRČENJE POSTOJEĆE VEGETACIJE</t>
  </si>
  <si>
    <t>F12-1 zid grobne cjeline G1 i grobna polja uz zid sa sanitarijama W1</t>
  </si>
  <si>
    <t>ISKOPI</t>
  </si>
  <si>
    <t>ISKOP HUMUSNOG SLOJA</t>
  </si>
  <si>
    <t>ŠIROKI ISKOP SLOJA TLA</t>
  </si>
  <si>
    <t>Kontrola modula stišljivosti nasipa i tampona izvodi se kružnim pločama, u skladu s normom HRN U.B1.046. Kružna ploča kojom se mjeri modul stišljivosti mora biti umjerena (baždarena), koristi se kružna ploča promjera 30 cm. Rezultate modula stišljivosti potrebno je u obliku izvješća uručiti glavnom nadzornom inženjeru.</t>
  </si>
  <si>
    <t>Modul stišljivosti tampona ispituje se na 10 mjesta svakog grobnog polja. Mjesta ispitivanja su: na uglovima polja, na sredini kraćeg zida te na dva mjesta dužeg zida. Odstupanje izmjerenih modula stišljivosti tampona u odnosu na propisan je ±5%, na taj način se izbjegavaju diferencijalna slijeganja i moguće pucanje zidova.</t>
  </si>
  <si>
    <t>UKUPNO:</t>
  </si>
  <si>
    <t>volumen betona (m³) = 0,72</t>
  </si>
  <si>
    <t>oplata (m²) = 9,80</t>
  </si>
  <si>
    <t>volumen betona (m³) = 0,36</t>
  </si>
  <si>
    <t>oplata (m²) = 5,10</t>
  </si>
  <si>
    <t>oplata (m²) = 6,85</t>
  </si>
  <si>
    <t>oplata (m²) = 2,27</t>
  </si>
  <si>
    <t>volumen betona (m³) = 1</t>
  </si>
  <si>
    <t>oplata (m²) = 12,9</t>
  </si>
  <si>
    <t>volumen betona (m³) = 0,75</t>
  </si>
  <si>
    <t>oplata (m²) = 9,8</t>
  </si>
  <si>
    <t>oplata (m²) = 11,35</t>
  </si>
  <si>
    <t>oplata (m²) = 12,12</t>
  </si>
  <si>
    <t>volumen betona (m³) = 0,58</t>
  </si>
  <si>
    <t>oplata (m²) = 7,66</t>
  </si>
  <si>
    <t>volumen betona (m³) = 0,83</t>
  </si>
  <si>
    <t>oplata (m²) = 10,76</t>
  </si>
  <si>
    <t>volumen betona (m³) = 0,5</t>
  </si>
  <si>
    <t>oplata (m²) = 6,69</t>
  </si>
  <si>
    <t>volumen betona (m³) = 1,05</t>
  </si>
  <si>
    <t>oplata (m²) = 13,5</t>
  </si>
  <si>
    <t>volumen betona (m³) = 0,8</t>
  </si>
  <si>
    <t>oplata (m²) = 10,4</t>
  </si>
  <si>
    <t>volumen betona (m³) = 0,55</t>
  </si>
  <si>
    <t>oplata (m²) = 7,3</t>
  </si>
  <si>
    <t>volumen betona (m³) = 0,3</t>
  </si>
  <si>
    <t>volumen betona (m³) = 0,48</t>
  </si>
  <si>
    <t>oplata (m²) = 6,75</t>
  </si>
  <si>
    <t>volumen betona (m³) = 0,23</t>
  </si>
  <si>
    <t>oplata (m²) = 3,58</t>
  </si>
  <si>
    <t>volumen betona (m³) = 0,35</t>
  </si>
  <si>
    <t>oplata (m²) = 5,41</t>
  </si>
  <si>
    <t>volumen betona (m³) = 0,16</t>
  </si>
  <si>
    <t>volumen betona (m³) = 0,31</t>
  </si>
  <si>
    <t>oplata (m²) = 4,77</t>
  </si>
  <si>
    <t>volumen betona (m³) = 0,42</t>
  </si>
  <si>
    <t>oplata (m²) = 6,23</t>
  </si>
  <si>
    <t>volumen betona (m³) = 0,37</t>
  </si>
  <si>
    <t>oplata (m²) = 5,5</t>
  </si>
  <si>
    <t>volumen betona (m³) = 0,61</t>
  </si>
  <si>
    <t>volumen betona (m³) = 1,04</t>
  </si>
  <si>
    <t>volumen betona (m³) = 0,38</t>
  </si>
  <si>
    <t>oplata (m²) = 5,25</t>
  </si>
  <si>
    <t>volumen betona (m³) = 0,7</t>
  </si>
  <si>
    <t>oplata (m²) = 9,32</t>
  </si>
  <si>
    <t>volumen betona (m³) = 0,2</t>
  </si>
  <si>
    <t>oplata (m²) = 3,05</t>
  </si>
  <si>
    <t>volumen betona (m³) = 0,59</t>
  </si>
  <si>
    <t>oplata (m²) = 7,87</t>
  </si>
  <si>
    <t>volumen betona (m³) = 0,85</t>
  </si>
  <si>
    <t>volumen betona (m³) = 0,77</t>
  </si>
  <si>
    <t>volumen betona (m³) = 1,25</t>
  </si>
  <si>
    <t>oplata (m²) = 16</t>
  </si>
  <si>
    <t>volumen betona (m³) = 0,63</t>
  </si>
  <si>
    <t>oplata (m²) = 8,31</t>
  </si>
  <si>
    <t>volumen betona (m³) = 0,9</t>
  </si>
  <si>
    <t>oplata (m²) = 11,53</t>
  </si>
  <si>
    <t>volumen betona (m³) = 0,15</t>
  </si>
  <si>
    <t>SVEUKUPNO:</t>
  </si>
  <si>
    <t>PDV (25%):</t>
  </si>
  <si>
    <t>HIDROIZOLACIJE</t>
  </si>
  <si>
    <t>Dobava materijala i izrada hidroizolacije. HI se izvodi polimerbitumenskim hidroizolacijskim trakama za zavarivanje klase V3 u dva sloja, na hladnom bitumenskom prednamazu, punoplošno lijepljene na podlogu i podizane uz bočne zidove u visini podnih slojeva.
Uključivo obrada svih prodora. Svi spojni elementi, rad i prijevoz uračunati su u cijenu. Obračun po m2 postavljene hidroizolacije.</t>
  </si>
  <si>
    <t>JEDNOKRILNA ZAOKRETNA VRATA</t>
  </si>
  <si>
    <t>Izvođač radova obvezan je izraditi svu potrebnu radioničku dokumentaciju za izradu armiranobetonskih prefabrikata.</t>
  </si>
  <si>
    <t>ČIŠĆENJE</t>
  </si>
  <si>
    <t>Radi unošenja u katastarski plan mora se nakon završetka svih radova u svezi s izgradnjom predmetne građevine izraditi geodetski snimak stvarno izvedenog stanja svih kolektora i priključaka.</t>
  </si>
  <si>
    <t>Elaborat izrađen u apsolutnim (x,y,z) koordinatama u pet primjeraka mora biti ovjeren od nadzornog inženjera i od Državne geodetske uprave, Područni ured za katastar Zadar. Obračun po m'.</t>
  </si>
  <si>
    <t>Geodetski snimak prometnica, parkirališta i instalacija te infrastruktukturnih objekata vezanih uz vodovod i odvodnju je iskazan u troškovniku prometa, vodovoda i odvodnje.</t>
  </si>
  <si>
    <t>IZRADA GEODETSKOG ELABORATA IZVEDENOG STANJA</t>
  </si>
  <si>
    <t>ISKOLČENJE TRASE CJEVOVODA</t>
  </si>
  <si>
    <t>Planiranje dna rova cjevovoda prema projektiranoj širini i uzdužnom padu dna rova. Dno rova mora biti isplanirano na točnost +/- 2 cm i mora biti tvrdo. Stavkom je predviđeno otesavanje, planiranje i djelomično nabijanje dna rova s izbacivanjem suvišnog materijala iz rova na udaljenost min 1 m od ruba rova. Obračun po m2 planirane površine.</t>
  </si>
  <si>
    <t>IZRADA POSTELJICE</t>
  </si>
  <si>
    <t>NH  DN 80 mm</t>
  </si>
  <si>
    <t>beton</t>
  </si>
  <si>
    <t>U jediničnu cijenu uračunata je potrebna oplata te dobava, ugradba i njega betona, te sav drugi rad i materijal potreban za dovršenje rada. Obračun po m3 betona.</t>
  </si>
  <si>
    <t>B500B</t>
  </si>
  <si>
    <t>vertikalna jednostrana oplata ploče dna</t>
  </si>
  <si>
    <t>vertikalna dvostrana oplata zidova</t>
  </si>
  <si>
    <t>oplata pokrovne ploče</t>
  </si>
  <si>
    <t>dvostrana oplata silaznog otvora</t>
  </si>
  <si>
    <t>poklopac 150 kN u nogostupu</t>
  </si>
  <si>
    <t>Sav materijal od PEHD-a je oznake PE 100; SDR 17; NP 10 bara. Spajanje cijevi izvodi se postupkom zavarivanja uz uporabu odgovarajućih elektrospojnica ili sučeono.</t>
  </si>
  <si>
    <t>DN 100 mm</t>
  </si>
  <si>
    <t>DN 40 mm</t>
  </si>
  <si>
    <t xml:space="preserve">Kod ravnih komada FFP+z s tvornički navarenom zidnom prirubnicom izvođač je dužan provjeriti i kod narudžbe specificirati udaljenost prirubnice od spojnog mjesta. Obračun po komadu. </t>
  </si>
  <si>
    <t xml:space="preserve">F DN 40 mm  </t>
  </si>
  <si>
    <t xml:space="preserve">F DN 100 mm  </t>
  </si>
  <si>
    <t xml:space="preserve">F DN 125 mm  </t>
  </si>
  <si>
    <t>FF DN 40 mm / L=300mm</t>
  </si>
  <si>
    <t>FF DN 40 mm / L=600mm</t>
  </si>
  <si>
    <t>FF DN 100 mm / L=300mm</t>
  </si>
  <si>
    <t>FF DN 100 mm / L=600mm</t>
  </si>
  <si>
    <t>FF DN 125 mm / L=500mm</t>
  </si>
  <si>
    <t>FF DN 125 mm / L=600mm</t>
  </si>
  <si>
    <t>FFR DN 100/40 mm</t>
  </si>
  <si>
    <t>T DN 100/100 mm</t>
  </si>
  <si>
    <t>Q 90° DN 100 mm</t>
  </si>
  <si>
    <t>XR DN 125/100 mm</t>
  </si>
  <si>
    <t xml:space="preserve">F DN 80 mm  </t>
  </si>
  <si>
    <t xml:space="preserve">N DN 80 mm  </t>
  </si>
  <si>
    <t>koljeno 90° - DN 100 mm</t>
  </si>
  <si>
    <t>koljeno 90° - DN 40 mm</t>
  </si>
  <si>
    <t xml:space="preserve">T komad 100/100 </t>
  </si>
  <si>
    <t>tuljak DN 100 mm</t>
  </si>
  <si>
    <t>slobodna prirubnica DN 100 mm</t>
  </si>
  <si>
    <t>tuljak DN 40 mm</t>
  </si>
  <si>
    <t>slobodna prirubnica DN 40 mm</t>
  </si>
  <si>
    <t xml:space="preserve">T komad 40/40 </t>
  </si>
  <si>
    <t>redukcija DN 100/80 mm</t>
  </si>
  <si>
    <t>tuljak DN 80 mm</t>
  </si>
  <si>
    <t>slobodna prirubnica DN 80 mm</t>
  </si>
  <si>
    <t>DN 100 mm, L=200 (± 25 mm)</t>
  </si>
  <si>
    <t>DN 40 mm, L=180 (± 25 mm)</t>
  </si>
  <si>
    <t xml:space="preserve">Obračun po komadu po specifikaciji.            </t>
  </si>
  <si>
    <t>EV  zasun DN 125 mm s kolom</t>
  </si>
  <si>
    <t>EV  zasun DN 100 mm s kolom</t>
  </si>
  <si>
    <t>EV  zasun DN 40 mm s kolom</t>
  </si>
  <si>
    <t>Komb. vodomjer DN 125</t>
  </si>
  <si>
    <t xml:space="preserve">Nabava, doprema i ugradnja polipropilenskih PP-R(80) cijevi PN 20 SDR 6, za razvod sanitarne hladne i tople vode od vanjskog razvoda do objekta te unutar cijelog objekta. Stavka obuhvaća sve potrebne spojne elemente (spojnice, redekucije, T-komade) i potrebni pričvrsni i ovjesni materijal. </t>
  </si>
  <si>
    <t xml:space="preserve">f 20 mm                                                     </t>
  </si>
  <si>
    <t xml:space="preserve">Koljeno 90°, Ø 20 mm       </t>
  </si>
  <si>
    <t xml:space="preserve">T komad, Ø 20 mm      </t>
  </si>
  <si>
    <t>U cijenu uračunati i poniklovanu kapu i rozetu, kao i ostali pripadajući materijal potreban za ugradnju. Obračun po komadu ugrađenog ventila.</t>
  </si>
  <si>
    <t>Stavka obuhvaća Grundfos PM2 regulator tlaka.</t>
  </si>
  <si>
    <t>Prije punjenja cjevovoda vodom mora biti izvršeno osiguranje i ukrućenje na svim krivinama i krajevima cjevovoda te djelomično zatrpavanje cijevi sitnozrnastim materijalom, da bi se postigla sigurnost, da uspostavljeni pritisak ne bi pomaknuo ili digao cijevi, te oštetio spojeve i cijevi kao i doveo u opasnost radnike - montere.</t>
  </si>
  <si>
    <t xml:space="preserve">Prilikom ispitivanja zabranjuje se svaki rad u rovu. Punjenje cijevi vodom izvesti polagano da zrak iz cijevi može slobodno izaći. </t>
  </si>
  <si>
    <t>Obračun po kompletu izvršenih radova.</t>
  </si>
  <si>
    <t>Obračun po m1 cjevovoda</t>
  </si>
  <si>
    <t>Geodetsko snimanje mora pratiti sve faze izvođenja vodovodne mreže. Dakle, osim snimanja samih cjevovoda u sklopu kojih treba prikazati i sve podzemne zaštite cijevi kao što su zacjevljenja ili obloge, moraju se za uklapanje u GIS snimiti sve ostale vodovodne građevine na mreži i svi površinski vodovodni elementi u stvarnom položaju i veličini, a to su sve vrste vodovodnih okana (okna za ogranke, muljne ispuste, zračne ventile ili sekcijske zasune), vodovodne kape iznad zasuna za ogranke (obično okrugle) ili sami zasuni s odgovarajućom standardnom shematskom oznakom i kape podzemnih hidranata ako ih ima.</t>
  </si>
  <si>
    <t>REKAPITULACIJA</t>
  </si>
  <si>
    <t xml:space="preserve"> </t>
  </si>
  <si>
    <t>VODOVOD</t>
  </si>
  <si>
    <t>PRIPREMNI RADOVI</t>
  </si>
  <si>
    <t>ZEMLJANI RADOVI</t>
  </si>
  <si>
    <t>BETONSKI RADOVI</t>
  </si>
  <si>
    <t>TESARSKI RADOVI</t>
  </si>
  <si>
    <t>ZIDARSKI RADOVI</t>
  </si>
  <si>
    <t>MONTAŽERSKI RADOVI</t>
  </si>
  <si>
    <t>ZAVRŠNI RADOVI</t>
  </si>
  <si>
    <t>ISKOP ROVA ZA CIJEVI FEKALNE ODVODNJE</t>
  </si>
  <si>
    <t>a) Sabirna jama</t>
  </si>
  <si>
    <t>PLANIRANJE DNA ROVA CJEVOVODA</t>
  </si>
  <si>
    <t>Planiranje dna jame za biopročišćivač i sabirnu jamu fekalne kanalizacije, s točnošću +/- 2 cm. Sve neravnine popraviti, udubine i šupljine ispuniti materijalom iz iskopa, a višak izbaciti iz jarka. Obračun po m2 planirane površine.</t>
  </si>
  <si>
    <t>Zatrpavanje rova oko i iznad cijevi sitnozrnatim materijalom (pijesak i sitni šljunak) maksimalne veličine zrna 8 mm. Zatrpavanje biranim materijalom iz iskopa nije dozvoljeno. Zatrpavanje vršiti do visine 30 cm iznad tjemena cijevi.  U stavku uključena nabava, doprema, razvažanje duž trase, ubacivanje, razastiranje te nabijanje materijala. Obračun po m3 ugrađenog materijala.</t>
  </si>
  <si>
    <t>ZATRPAVANJE ROVA</t>
  </si>
  <si>
    <t>Zatrpavanje rova probranim materijalom iz iskopa. Zatrpavanje se vrši do nivoa posteljice prometnice (nogostupa ili završnog sloja tampona). U ovom materijalu ne smije biti kamenja promjera većeg od 12 cm te raslinja i humusa. Materijal se zbija u slojevima od 20 cm do minimalno Ms&gt;40 MN/m2. 
U cijenu je uključen utovar materijala u transportno sredstvo, dovoz sa privremene deponije i ugradnja u rov cjevovoda. Obračun po m3 ugrađenog materijala.</t>
  </si>
  <si>
    <t>Zatrpavanje građevinske jame nakon izvedbe biopročišćivača i sabirne jame probranim materijalom iz iskopa. U ovom materijalu ne smije biti kamenja promjera većeg od 12 cm te raslinja i humusa.  Zatrpavanje se vrši u slojevima od 30 cm. Materijal se zbija u slojevima od 20 cm do minimalno Ms&gt;40 MN/m2. Obračun po m3 iskopanog sraslog materijala.</t>
  </si>
  <si>
    <t>Odvoz preostalog materijala od cjelokupnog iskopa cjevovoda i revizijskih okana, sa utovarom i istovarom nakon završetka svih radova na deponiju. U cijenu je uključen utovar materijala na privremenom odlagališti, transport i istovar na stalnom odlagalištu kao i svi troškovi odlaganja.</t>
  </si>
  <si>
    <t>Betoniranje AB ploče pri ugradnji revizijskih okana, betonom C25/30 vanjskih dimenzija 120×120 cm, visine 20 cm. Otvor u betonu prema promjeru i obliku revizijskih okana. U donju zonu se prije betoniranja ugrađuju mreže B500B (Q 335), a donji dio montažnog okna s kinetom se ugrađuje na odgovarajuću visinsku kotu (niveleta) u svježi beton (ojačanja ovog dijela okna s kinetom!). U jediničnu cijenu uračunata je potrebna oplata, armatura te dobava, ugradba i njega betona, te sav drugi rad i materijal potreban za dovršenje rada. Obračun po m³ betona.</t>
  </si>
  <si>
    <t>BETONIRANJE ZIDOVA SABIRNE JAME</t>
  </si>
  <si>
    <t>Obračun po m3 betona</t>
  </si>
  <si>
    <t xml:space="preserve">Obračun po kg čelika za armiranje, B500B </t>
  </si>
  <si>
    <t>BETONIRANJE PLOČA SABIRNE JAME</t>
  </si>
  <si>
    <t>Betoniranje ploča sabirne jame debljine 25 cm vodonepropusnim betonom C25/30. U jediničnu cijenu uračunata je potrebna oplata te dobava, ugradba i njega betona, te sav drugi rad i materijal potreban za dovršenje rada.</t>
  </si>
  <si>
    <t>Dobava, raznošenje duž trase i ugradnja lijevano-željeznih kanalskih poklopaca za revizijska okna nosivosti klase D600 (nosivost &gt;400 kN) teški tip. Nakon ugradnje unutrašnjost okna ispod poklopca obraditi cementnim mortom. Poklopci se sastoje od lijevano-željeznog okvira poklopca pravokutnog oblika dimenzija 70×70 cm sa otvorom okruglog oblika f60 cm u koji se zajedno sa brtvom stavlja okrugli poklopac.
Okvir poklopca ubetonirati nakon ugradnje nosivog sloja asfalta (prvog sloja). U cijeni je sav rad i materijal (sa betonom). Obračun po komadu poklopca.</t>
  </si>
  <si>
    <t>Obračun po komadu.</t>
  </si>
  <si>
    <t>Nabava, doprema, prijevoz na mjesto ugradnje, raznošenje duž rova, te polaganje i spajanje PVC kanalizacijskih cijevi nazivnog profila DN250 (250,0/237,6 mm). Koristiti cijevi ugradbene duljine L = 5 m i obodne krutosti minimalno SN 8 sukladno zahtjevima norme odabranog cjevovoda, položaja i pada prema nacrtima. Polaganje cijevi izvodi se na unaprijed izvedenu posteljicu. Ugradnja i spajanje cijevi prema uputama proizvođača. U cijenu uključiti svu potrebnu pripremu kao i sav ostali potreban rad i materijal, spojne elemente. Stavkom je obuhvaćena i obvezna kontrola kvalitete cijevi i spojeva. Obračun po m1 cijevi.</t>
  </si>
  <si>
    <t>Dobava i montaža HT polipropilenske odvodne cijevi za kućnu kanalizaciju kao npr. "PIPELIFE" ili jednako vrijedne. Montaža i ugradnju cijevi vršiti prema EN 1451, EN 12056 i tvorničkim uputama. U stavku uračunati spojnice i brtve. Obračum se vrši po m¹ ugrađene cijevi.</t>
  </si>
  <si>
    <t xml:space="preserve">DN 110                                                         </t>
  </si>
  <si>
    <t xml:space="preserve">DN 50                                              </t>
  </si>
  <si>
    <t>koljeno</t>
  </si>
  <si>
    <t>odvojak (račva)</t>
  </si>
  <si>
    <t>DOBAVA I UGRADNJA PODNOG SIFONA</t>
  </si>
  <si>
    <t xml:space="preserve">f 50 mm                                                          </t>
  </si>
  <si>
    <t>Obračun po komadu dobavljenog okna. Ulazni i izlazni profil cjevovoda prema grafičkim prilozima</t>
  </si>
  <si>
    <t>Obračun po komadu dobavljenog okna. Ulazni i izlazni profil cjevovoda prema grafičkim prilozima.</t>
  </si>
  <si>
    <t>Nabava, doprema i ugradba drenažnih slivnika na grobnim cjelinama G1 i GZ kao npr. "ACO Accu Gully". Promjer drenažne cijevi 20 cm, dim.rešeteke 26,5x26,5 cm.  U cijenu uračunati sav potreban materijal za ugradnju. Obračun po komadu ugrađene stavke.</t>
  </si>
  <si>
    <t>Punjenje vodom mora se izvesti polagano, tako da zrak može slobodno izaći.</t>
  </si>
  <si>
    <t>U cijenu je uračunata voda potrebna za ispitivanje te sav potrebni materijal i rad.</t>
  </si>
  <si>
    <t>Nakon montaže kanalizacijskih cijevi fekalnih i oborinskih kolektora, priključaka za vodolovna grla i ostalih priključaka mora se izvršiti njihovo ispitivanje na protočnost. Stavka obuhvaća punjenje cijevi vodom, kontrolu spojeva cijevi, ispuštanje vode i ispravak eventualnih neispravnosti.</t>
  </si>
  <si>
    <t>Obračun po m'.</t>
  </si>
  <si>
    <t>Radi unošenja u katastarski plan mora se nakon završetka svih radova u svezi s izgradnjom predmetne kanalizacijske mreže izraditi geodetski snimak stvarno izvedenog stanja svih kolektora i priključaka.</t>
  </si>
  <si>
    <t>Elaborat izrađen u apsolutnim (x,y,z) koordinatama u pet primjeraka mora biti ovjeren od nadzornog inženjera i od Državne geodetske uprave Područni ured za katastar Zadar.</t>
  </si>
  <si>
    <t>FEKALNA ODVODNJA</t>
  </si>
  <si>
    <t xml:space="preserve">Iskolčenje trasa glavnih kolektora oborinske odvodnje s priključcima za buduće prometnice, parcele i slivnike te osiguranje osi i točaka trase cjevovoda. Prije početka radova treba postaviti stalne visinske točke za potrebe izvođenja radova. Iskolčenje trase treba izvršiti na osnovu podataka iz projekata.
</t>
  </si>
  <si>
    <t>U jediničnu cijenu uračunati i geodetsko praćenje točnosti izgradnje građevine.</t>
  </si>
  <si>
    <t>Obračun po m' trase glavnih gravitacijskih cjevovoda (uključivo s priključcima).</t>
  </si>
  <si>
    <t>Strojni iskop rovova u terenu bez obzira na kategoriju, s radom pikamera, za kolektore oborinske odvodnje. Rovovi su oblika i dimenzija prema poprečnim presjecima, dubina rova u poprečnom presjeku nije konstantna. Dubine dna prema uzdužnom profilu. Kod iskopa mora se paziti na pravilno odsijecanje stranica i dna.</t>
  </si>
  <si>
    <t>U cijenu iskopa je uračunato i eventualno ispumpavanje vode iz rova za vrijeme izvođenja radova!</t>
  </si>
  <si>
    <t>Stavkom (jediničnom cijenom) je obračunato razupiranje i podupiranje rova.</t>
  </si>
  <si>
    <t>Dno kanala treba ručno isplanirati na točnost ± 2 cm uz zasijecanje svih neravnina. Proširenje jarka na mjestima gdje dolaze okna izvesti prema uvjetima ugradnje. Iskop prema normalnim profilima i kategoriji, prekop se neće priznati.</t>
  </si>
  <si>
    <t>Strojni iskop rovova u terenu bez obzira na kategoriju, s radom pikamera za priključke slivnika i linijskih rešetki. Rovovi su oblika i dimenzija prema poprečnim presjecima, dubina rova u poprečnom presjeku nije konstantna. Prosječna dubina dna 80 cm, mjereno od nivoa posteljice kolnika, širine 80 cm. Kod iskopa mora se paziti na pravilno odsijecanje stranica i dna.</t>
  </si>
  <si>
    <t>upojni bunar</t>
  </si>
  <si>
    <t>Izrada posteljice, za kolektore oborinske odvodnje na dnu rova od sitnog materijala - pijeska ili finijeg zamjenskog materijala, debljine najmanje 10 cm s ručnim nabijanjem i po potrebi vlaženjem.</t>
  </si>
  <si>
    <t>Posteljica mora biti ravna i prilagođena obliku cijevi u uzdužnom smjeru da cijev po cijeloj duljini naliježe na istu. Podmetanje kamena ispod cijevi ili podupiranje najstrože se zabranjuje.</t>
  </si>
  <si>
    <t>Izrada posteljice za kolektore oborinske odvodnje priključaka slivnika i linijskih rešetki na dnu rova i oko cijevi do visine betonske obloge cijevi od sitnog materijala - pijeska ili finijeg zamjenskog materijala, debljine najmanje 10 cm s ručnim nabijanjem i po potrebi vlaženjem.</t>
  </si>
  <si>
    <t>Zatrpavanje rova do 30 cm iznad tjemena cijevi kolektora oborinske odvodnje sitnim materijalom - pijesak ili finiji zamjenski materijal iz pozajmišta (0-40 mm) za glavni kolektor. Materijal nabijati strojnim i ručnim nabijačima.</t>
  </si>
  <si>
    <t xml:space="preserve">Izrada kamenog nabačaja između temeljnih traka upojnih bunara od krupnog kamena minimalne veličine 15 cm bez primjese humusa. Visina nabačaja ovisi o dubini upojnog bunara. Kameni nabačaj izvodi se prema detalju u projektu. </t>
  </si>
  <si>
    <t>U jediničnu cijenu uračunati dobavu, prijevoz i polaganje geotekstila, te sav rad i pomoćna sredstva potrebna za dovršenje radova.</t>
  </si>
  <si>
    <t>Odvoz preostalog materijala s privremene deponije iz cjelokupnog iskopa, sa utovarom i istovarom nakon završetka svih radova.</t>
  </si>
  <si>
    <t>U jediničnu cijenu uračunata je dobava i ugradba cijevi, dobava, ugradba i njega betona, potrebna oplata te sav drugi rad i materijal potreban za izradu vodolovnog grla.</t>
  </si>
  <si>
    <t>Obračun po komadu izvedenog vodolovnog grla.</t>
  </si>
  <si>
    <t>U jediničnu cijenu uračunata je dobava, ugradba i njega betona, te sav drugi rad i materijal potreban za izradu betonske zaštite.</t>
  </si>
  <si>
    <t>Dno je dimenzija 140 × 140 cm i debljine 20 cm.</t>
  </si>
  <si>
    <t>Stavkom obračunata i odgovarajuća (bočna) oplata.</t>
  </si>
  <si>
    <t>Izrada AB rasteretne ploče dimenzija 1,60×1,60 m za PEHD montažna revizijska okna oborinskih kolektora armiranim betonom C30/37.</t>
  </si>
  <si>
    <t>Rasteretna ploča postavlja se tako da se ne oslanja na tijelo PEHD okna Ø 1000 mm i Ø 800 mm već se opterećenje prenosi na zbijeni materijal oko okna (zbijenost min. 92% po Proctoru u širini najmanje 50 cm od tijela okna).</t>
  </si>
  <si>
    <t>Razmak između vrha PEHD okna i AB rasteretne ploče mora iznositi najmanje 5 cm. Na propisno postavljenu AB rasteretnu ploču polaže se lijevano-željezni poklopac Ø 600 mm s okvirom i mehanizmom za podizanje (teški tip; nosivost 400 kN) na način da je gornji rub poklopca u ravnini sa kotom nivelete kolnika (prema detalju). Poklopac se mora učvrstiti betonom na AB rasteretnu ploču ili usidriti da bi spriječio pomicanje poklopca.</t>
  </si>
  <si>
    <t>Debljina ploče je 15 cm.</t>
  </si>
  <si>
    <t>Stavkom obračunata i odgovarajuća oplata.</t>
  </si>
  <si>
    <t>penjalice</t>
  </si>
  <si>
    <t>B500B (MAG 500/560):</t>
  </si>
  <si>
    <t>Okna industrijski proizvedena (višedjelna ili jednodjelna), s kinetom Ø 1000 mm oblikovanoj prema specifikaciji, srednjim dijelom Ø 1000 mm visine prema potrebnoj dubini okna i gornjim konusnim dijelom Ø 1000/600 mm.</t>
  </si>
  <si>
    <t>Spojevi cijevi kolektora na PEHD okna/cijevi trebaju biti od tvornički izvedenih obuhvatnih stezaljki sa cjevnim brtvama ili naglavkom s brtvom.</t>
  </si>
  <si>
    <t>Visina okana, tlocrtni smještaj priključaka cijevi i njihovi profili definirani su specifikacijom u glavnom projektu.</t>
  </si>
  <si>
    <t xml:space="preserve">Obračun po komadu dobavljenog okna. </t>
  </si>
  <si>
    <t xml:space="preserve">Raznošenje duž rova, polaganje u rov i montaža PEHD montažnih revizijskih okana Ø1000 / Ø800 mm na pripremljenu betonsku podlogu. </t>
  </si>
  <si>
    <t xml:space="preserve">Ugradnja donjeg dijela montažnog PEHD okna s kinetom Ø1000 /  Ø800 mm u betonsku podlogu na predviđenu visinsku kotu nivelete. </t>
  </si>
  <si>
    <t>U cijeni je i ugradnja svih spojnica, brtvi ili drugog spojnog materijala.</t>
  </si>
  <si>
    <t xml:space="preserve">Obračun po komadu potpuno ugrađenog okna. </t>
  </si>
  <si>
    <t>U cijenu uračunata i dobava i transport svih potrebnih spojnica za cijevi i okna i sve gumene brtve (2 komada/spoju!).</t>
  </si>
  <si>
    <t>Obračun po m'</t>
  </si>
  <si>
    <t>DN 400</t>
  </si>
  <si>
    <t>DN 500</t>
  </si>
  <si>
    <t>DN 315</t>
  </si>
  <si>
    <t>DN 250</t>
  </si>
  <si>
    <t>Kvaliteta materijala cijevi i spojnica predviđena je kao PP i PVC.</t>
  </si>
  <si>
    <t>Kvaliteta materijala cijevi i spojnica predviđena je kao PEHD, PVC ili PP.</t>
  </si>
  <si>
    <t>Kvaliteta materijala cijevi i spojnica predviđena je kao PEHD, PVC ili PP, u skladu s ''tehno-ekonomskom analizom'' u sklopu glavnog projekta!</t>
  </si>
  <si>
    <t>Poklopce (okvire) ubetonirati nakon (kod) ugradbe nosivog sloja asfalta, jer se jedino tako može postići precizna ugradba u završni sloj asfaltnog zastora.</t>
  </si>
  <si>
    <t>Svi poklopci moraju imati izlivenu (izrezbarenu) oznaku grba Grada Zadra, a u skladu s Odlukom Poglavarstva Grada Zadra (''Glasnik Grada Zadra'' br.4/07)!</t>
  </si>
  <si>
    <t>Lijevanoželjezne tipske kišne rešetke za vodolovna grla veličine 400×400 mm, nosivosti 400 kN (teški tip).</t>
  </si>
  <si>
    <t>U cijenu je uračunata voda potrebna za ispitivanje te sav potrebni materijal i rad. Obračun po m'.</t>
  </si>
  <si>
    <t>CCTV inspekcija vrši se posebnim robotiziranim kamerama koje se uvlače u sustav odvodnje te vrše snimanje i fotografiranje karakterističnih pozicija u cjevovodu. Nakon izvršenog snimanja izrađuje se izvješće o snimanju s karakerizacijom grešaka prema normi HRN EN13508 - izvješće sadrži sve potrebne podatke o ispitivanoj dionici : dužina, smjer snimanja, nagib cjevovoda, karakteristične fotografije te video snimak dionice. Obračun po m'.</t>
  </si>
  <si>
    <t>BETONSKI I AB RADOVI</t>
  </si>
  <si>
    <t>SVEUKUPNO</t>
  </si>
  <si>
    <t>KOMPLETNA SANITARNA OPREMA  SE UGRAĐUJE PO IZBORU PROJEKTANTA. Investitor nabavlja sanitarne uređaje. U cijenu uključiti i potreban sitni i vezni materijal neophodan za montažu i stavljanje u funkciju a koji se ne isporučuje u kompletu sa sanitarijama i drugim uređajima koje je potrebno montirati.</t>
  </si>
  <si>
    <t>MONTAŽA INSTALACIJSKOG ELEMENTA ZA WC ŠKOLJKU S NISKOŠUMNIM UGRADBENIM VODOKOTLIĆEM</t>
  </si>
  <si>
    <t>MONTAŽA KERAMIČKE WC-ŠKOLJKE</t>
  </si>
  <si>
    <t>Montaža keramičke WC-školjke, komplet sa: daskom i poklopcem od tvrde plastike,  priključnim armiranim fleksibilnim crijevom i ispirnom plastičnom cijevi, te učvršćenjem i fugiranjem. U cijenu uključiti transport i skladištenje na gradilištu. Cijena sadrži sav rad i potreban materijal za montažu.</t>
  </si>
  <si>
    <t>MONTAŽA UMIVAONIKA</t>
  </si>
  <si>
    <t>Montaža umivaonika, elementa za umivaonik, odvodnog koljena, pričvršćenje samovrtnim vijcima na zid. Montaža armature za umivaonik, dva gibljiva crijeva.                                                                                                     U cijenu uključiti transport i skladištenje na gradilištu. Cijena sadrži sav rad i potreban materijal za montažu.</t>
  </si>
  <si>
    <t>MONTAŽA ELEKTRIČNOG PROTOČNOG BOJLERA</t>
  </si>
  <si>
    <t>Montaža električnog protočnog bojlera EB-30 lit, komplet sa sigurnosnim ventilom i priključnim cijevima, montiran u skladišnom prostoru na podu ili zidu.</t>
  </si>
  <si>
    <t>SANITARNA OPREMA</t>
  </si>
  <si>
    <t>komplet</t>
  </si>
  <si>
    <t>Znak B02, osmerokut 60 cm</t>
  </si>
  <si>
    <t>Jednostruka puna uzdužna crta (H01), razdjelna, debljine 12 cm.</t>
  </si>
  <si>
    <t>BETONSKI I ARMIRANOBETONSKI RADOVI</t>
  </si>
  <si>
    <t>NOSIVI SLOJEVI KOLNIČKE KONSTRUKCIJE</t>
  </si>
  <si>
    <t>KOLNIČKI ZASTOR</t>
  </si>
  <si>
    <t>OPREMA CESTE</t>
  </si>
  <si>
    <t>PDV (25%)</t>
  </si>
  <si>
    <t>PDV:</t>
  </si>
  <si>
    <t>NAPOMENA:</t>
  </si>
  <si>
    <t>Sve niže napisano, kao i opisano u pojedinim stavkama, obuhvaća kompletan rad, materijal, obaveze i davanja ponuđača, odnosno izvođača radova</t>
  </si>
  <si>
    <t>SAMOSTOJEĆI PRIKLJUĆNI MJERNI ORMAR - SPMO</t>
  </si>
  <si>
    <t>Dobava, montaža i spajanje samostojećeg mjernog ormara SPMO. Ormar služi za potrebe mjerenja električne energije. Ormar se isporučuje sa svom potrebnom opremom do pune funkcionalnosti, te pripadnim temeljem. Svi detalji ormara SPMO te njegove dimenzije ormara ovise o HEP-u.
Dobava, montaža i spajanje ormara SPMO kompletno je u nadležnosti HEP-a.
Komplet.</t>
  </si>
  <si>
    <t>RAZDJELNI ORMAR KRO-1</t>
  </si>
  <si>
    <t xml:space="preserve">Izvod kabela dolje. Ormar ima bravicu za zaključavanje. U ormar se ugrađuje niže navedena oprema u kompletu sa svim montažnim i spojnim priborom, vodičima unutrašnjih veza, rednim stezaljkama, brtvenim gumama, naljepnicama, vrećicom za umetanje sheme, faznim, N i PE sabirnicama, itd. 
</t>
  </si>
  <si>
    <t>U ormar se ugrađuje slijedeća oprema:</t>
  </si>
  <si>
    <t xml:space="preserve">Jednopolni rastalni osigurač DO2, nazivne struje 16A, 230V. Stavka predviđa pripadno kučište za potrebe navedenog osigurača koje izgledom oponaša automatski prekidač radi zaštite od dodira. 
Komplet </t>
  </si>
  <si>
    <t xml:space="preserve">Jednopolni rastalni osigurač DO2, nazivne struje 20A, 230V. Stavka predviđa pripadno kučište za potrebe navedenog osigurača koje izgledom oponaša automatski prekidač radi zaštite od dodira. 
Komplet </t>
  </si>
  <si>
    <t>Četveropolni odvodnik prenapona klase 2, nazivna struja odvodnje 20 kA</t>
  </si>
  <si>
    <t>Ostali nenabrojani sitni pribor i materijal kao sabirnice, stezaljke, uvodnice, kanali, zaštitne maske, natpisne pločice, uključujući ispitivanje</t>
  </si>
  <si>
    <t>kmplt</t>
  </si>
  <si>
    <t>Razdjelni ormar KRO-1   komplet:</t>
  </si>
  <si>
    <t>RAZDJELNI ORMAR RO-JR1</t>
  </si>
  <si>
    <t>Mjesto i priprema za ugradnju tropolnog limitatora (ožičenje, oznake itd), limitator isporučuje distributer</t>
  </si>
  <si>
    <t xml:space="preserve">Jednopolni rastalni osigurač DO2, nazivne struje 6A, 230V. Stavka predviđa pripadno kučište za potrebe navedenog osigurača koje izgledom oponaša automatski prekidač radi zaštite od dodira. 
Komplet </t>
  </si>
  <si>
    <t>Četveropolna strujna diferencijalna zaštitna sklopka Un=400 VAC, In=40 A, struja greške 0,03 A</t>
  </si>
  <si>
    <t>Jednopolna grebenasta sklopka u vlastitom kučištu 1-0-2, Un=400 V, In=12 A, ugrađuje se unutar ormara.</t>
  </si>
  <si>
    <t>Instalacijski sklopnik, tropolni  250 V, 20 A, napon upravljanja 230 VAC, 3 NO kontakt</t>
  </si>
  <si>
    <t>Razdjelni ormar RO-JR1   komplet:</t>
  </si>
  <si>
    <t>Jednopolni instalacijski prekidač Un=230 V, 50 Hz, nazivna struja 16 A, "B" karakteristike okidanja.</t>
  </si>
  <si>
    <t>Jednopolni instalacijski prekidač Un=230 V, 50 Hz, nazivna struja 10 A, "B" karakteristike okidanja.</t>
  </si>
  <si>
    <t>Jednopolni instalacijski prekidač Un=230 V, 50 Hz, nazivna struja 4 A, "B" karakteristike okidanja.</t>
  </si>
  <si>
    <t>RAZDJELNI ORMAR SANITARIJA R12-1, R16-1</t>
  </si>
  <si>
    <t xml:space="preserve">Dobava, montaža i spajanje razdjelnog ormara sanitarija - muški/ženski wc, R12-1 (ormar R16-1 je identičan)
Karakteristike razdjelnika:
- broj redova 1 po 12 modula (12M)
- stupanj zaštite IP40
- dimenzija cca. 317x346x96mm, (VxŠxD)
- samogasiva plastika otporna na vatru i visoke temperature, sa metalnim vratima uz bravicu za zaključavanje
Razdjeljnik je tipski, podžbukne izvedbe te dolazi u kompletu sa svim montažnim i spojnim priborom, vodičima unutrašnjih veza, rednim stezaljkama, brtvenim gumama, naljepnicama, vrećicom za umetanje sheme, faznim, N i PE sabirnicama. </t>
  </si>
  <si>
    <t>U ormar se ugrađuje:</t>
  </si>
  <si>
    <t>Dvopolna strujna diferencijalna zaštitna sklopka Un=230 VAC, In=25 A, struja greške 0,03 A</t>
  </si>
  <si>
    <t>Razdjelnik sanitarija R12-1    komplet:</t>
  </si>
  <si>
    <t>RAZDJELNI ORMAR R5-1</t>
  </si>
  <si>
    <t>Razdjelnik R5-1    komplet:</t>
  </si>
  <si>
    <t>SENZOR POKRETA ZA POTREBE UPRAVLJANJA RASVJETOM</t>
  </si>
  <si>
    <t>Senzor pokreta za potrebe upravljanja rasvjetom, 10A 230V. Moguće je namještanje trajanja aktivnog položaja kontakta.</t>
  </si>
  <si>
    <t>OSTALI NENABROJANI SITNI SPOJNI I MONTAŽNI PRIBOR I MATERIJAL</t>
  </si>
  <si>
    <t>Ostali nenabrojani sitni spojni i montažni pribor i materijal (kao razvodne i prolazne kutije, spojni materijal instalacionih cijevi, vijci, tipli, vezice, gips, izolir traka itd)</t>
  </si>
  <si>
    <t>OSTALI SITNI NENABROJANI SPOJNI I MONTAŽNI MATERIJAL</t>
  </si>
  <si>
    <t>DOBAVA, POLAGANJE I SPAJANJE KABELA EL. INSTALACIJE</t>
  </si>
  <si>
    <t>Dobava, polaganje i spajanje kabela el.instalacije. Kabeli se polažu u tlu unutar pripadnog rova (sa pripadnim štitnicima i trakom upozorenja) do razdjelnih ormara pojedinih cjelina te pomoćnih spojnih kutija za potrebe rasvjete. Unutar središnje građevine, sanitarnih prostora, unutar zidova za potrebe rasvjete i sličnih objekata kabeli se polažu u instalacijskim flexibilnim PVC cijevima IBG sistema koje se položu u betononske zidove i stropove. Polaže se:</t>
  </si>
  <si>
    <t>FLEKSIBILNA INSTALACIJSKA PVC cijev CS20</t>
  </si>
  <si>
    <t>Ostali nenabrojani sitni spojni i montažni pribor i materijal (kao razvodne kutije, spojni materijal instalacionih cijevi, vijci, tipli, vezice, obujmice za IP, gips, izolir traka itd)</t>
  </si>
  <si>
    <t>DOBAVA I POSTAVLJANJE SPOJNE KUTIJE ZA RASPLET KABELA PREMA POZICIJAMA SVJETILJKI</t>
  </si>
  <si>
    <t>Spojna kutija  je dimenzija cca 180x135x129mm (ŠxVxD), poliestersko kučište, IP 66. Kutije se postavljaju unutar montažnih zdenaca ili u zidu. Kutiju opremiti adekvatnim kabelskim stezaljkama. Komplet.</t>
  </si>
  <si>
    <t>DOBAVA, POLAGANJE I SPAJANJE Cu UŽETA 50 mm2 KOJE SE POSTAVLJA U KABELSKIM ROVOVIMA</t>
  </si>
  <si>
    <t>BRTVLJENJE PROBOJA KABELISKIH INSTALACIJA</t>
  </si>
  <si>
    <t>Brtvljenje proboja kabelskih instalacija kroz granice požarnih sektora materijalom adekvatne vatrootpornosti. 
Komplet</t>
  </si>
  <si>
    <t>PREMAZIVANJE KABELA</t>
  </si>
  <si>
    <t>Premazivanje kabela koji prolaze kroz granice požarnih sektora u dužini 0,5m sa svake strane zida
Komplet</t>
  </si>
  <si>
    <t>STROJNI ISKOP JAME U TERENU ZA POSTAVLJANJE TIPSKOG GOTOVOG ZDENCA EKK</t>
  </si>
  <si>
    <t>DOBAVA I MONTAŽA MONTAŽNOG KABELSKOG ZDENCA MKZ D1</t>
  </si>
  <si>
    <t xml:space="preserve">Dobava i montaža montažnog kabelskog zdenca MKZ D1 sa pripadnim radovima i željezno lijevanim poklopcem 400 kN </t>
  </si>
  <si>
    <t>DOBAVA I MONTAŽA MONTAŽNOG KABELSKOG ZDENCA SA PRIPADNIM RADOVIMA I PRIPADNIM POKLOPCEM</t>
  </si>
  <si>
    <t xml:space="preserve">Dobava i montaža montažnog kabelskog zdenca sa pripadnim radovima i pripadnim poklopcem 125 kN. Unutarne dimenzije: 300x300x500 mm. Vanjske dimenzije: 360x360x600 mm </t>
  </si>
  <si>
    <t>STROJNI ISKOP ROVA S UTOVAROM U PRIJEVOZNO SREDSTVO ZA POLAGANJE ELEKTRO-KOMUNIKACIJSKIH INSTALACIJA</t>
  </si>
  <si>
    <t>Dimenzija rova je prosječno 80 cm dubine, a širine 40cm. Obračun prema stvarno izvršenom volumenu iskopa u sraslom stanju bez obzira na kategoriju terena</t>
  </si>
  <si>
    <t>RUČNO GRUBO PLANIRANJE DNA ISKOPANOG ROVA PRIJE POSTAVLJANJA POSTELJICE</t>
  </si>
  <si>
    <t>NABAVA, DOBAVA I POSTAVLJANJE POSTELJICE</t>
  </si>
  <si>
    <t>Nabava, dobava i postavljanje posteljice - pijeska "nule" za polaganje kabela ili cijevi EKK u sloju debljine 10 cm, te nakon postavljanja kabela zasipanje istim pijeskom u sloju debljine 20 cm s poravnavanjem i nabijanjem, tako da je ukupni sloj pijeska u rovu visine 30 cm. Širina rova je 40 cm.</t>
  </si>
  <si>
    <t>ZATRPAVANJE PREOSTALOG DIJELA ROVA</t>
  </si>
  <si>
    <t>Zatrpavanje preostalog dijela rova materijalom iz iskopa sa nabijanjem do potpune zbijenosti (u skladu sa građevinskim projektom). Obračun prema stvarno izvršenom zatrpanom volumenu u zbijenom stanju.</t>
  </si>
  <si>
    <t>DOBAVA I POSTAVA PVC CIJEVI PROMJERA 110 mm ZA POLAGANJE EKK</t>
  </si>
  <si>
    <t>Obračun se vrši po metru dužnom (m') ugrađene zaštitne cijevi.</t>
  </si>
  <si>
    <t>PVC cijev Ø110 mm</t>
  </si>
  <si>
    <t>DOBAVA I POSTAVA KABUPLAST CIJEVI PROMJERA 110 mm ZA POLAGANJE EKK</t>
  </si>
  <si>
    <t>Kabuplat cijev Ø110 mm</t>
  </si>
  <si>
    <t>DOBAVA I POLAGANJE PLASTIČNE TRAKE UPOZORENJA</t>
  </si>
  <si>
    <t>DOBAVA I POLAGANJE KABELSKIH ŠTITNIKA</t>
  </si>
  <si>
    <t xml:space="preserve">Strojni iskop rupe za betonski temelj stupa dim 1,0x1,0x1,1 m sa pravilnim odsijecanjima strana. </t>
  </si>
  <si>
    <t xml:space="preserve">Strojni iskop rupe za betonski temelj stupa dim 0,7x0,7x0.9m sa pravilnim odsijecanjima strana. </t>
  </si>
  <si>
    <t>IZRADA BETONSKOG TEMELJA RASVJETNOG STUPA</t>
  </si>
  <si>
    <t xml:space="preserve">U jediničnoj cijeni je obuhvaćena potrebna oplata, materijal i rad, kao i zaštita betona, kontrola kvalitete, skidanje oplate i odvoz otpadaka. Beton klase C25/30. Prilikom nalijevanja temelja postaviti dvije juvidur cijevi promjera 75(50) mm i sidrene vijke koje također uključiti u cijenu. Sve prema šabloni proizvođača. Dimenzije temelja su 0,7x0,7x0.9m. Obračun po kom rasvjetnog stupa.Temelj stupa prilagoditi uvjetima na mjestu montaže. Napomena: temelji stupova javne rasvjete je tipski prema rješenju proizvođača stupova. </t>
  </si>
  <si>
    <t xml:space="preserve">U jediničnoj cijeni je obuhvaćena potrebna oplata, materijal i rad, kao i zaštita betona, kontrola kvalitete, skidanje oplate i odvoz otpadaka. Beton klase C25/30. Prilikom nalijevanja temelja postaviti dvije juvidur cijevi promjera 75(50) mm i sidrene vijke koje također uključiti u cijenu. Sve prema šabloni proizvođača. Dimenzije temelja su 1,0x1,0x1,1m. Obračun po kom rasvjetnog stupa. Temelj stupa prilagoditi uvjetima na mjestu montaže. Napomena: temelji stupova javne rasvjete je tipski prema rješenju proizvođača stupova. </t>
  </si>
  <si>
    <t>Navedene stavke uključuje dobavu, polaganje i spajanje</t>
  </si>
  <si>
    <t>TRAKA Fe/Zn 25X4 POLOŽENA U TEMELJU OBJEKTA SA IZVODIMA SA UZEMLJIVAČA</t>
  </si>
  <si>
    <t>TRAKA Fe/Zn 20x3 POLOŽENA OD RMS-a DO KROVNE HVATALJKE</t>
  </si>
  <si>
    <t>ALUMINIJSKI VODIČ ø8mm ZA ODVODE SUSTAVA ZAŠTITE OD UDARA MUNJE I POLAGAN NA ODGOVARAJUĆE KROVNE NOSAČE PO KROVU GRAĐEVINE</t>
  </si>
  <si>
    <t>KUTIJA I IZRADA MJERNOG SPOJA ZA SPAJANJE Fe/Zn TRAKE. RASTAVNI MJERNI SPOJ JE PODNE IZVEDBE</t>
  </si>
  <si>
    <t>ZAVRŠNO ISPITIVANJE KOMPLETNE INSTALACIJE OD STRANE OVLAŠTENE ORGANIZACIJE I IZDAVANJA ZAPISNIKA I UVJERENJA O ISPITIVANJU</t>
  </si>
  <si>
    <t>PRIPREMNO-ZAVRŠNI RADOVI NA OTVARANJU I ZATVARANJU GRADILIŠTA</t>
  </si>
  <si>
    <t>Pripremno-završni radovi na otvaranju i zatvaranju gradilišta, završno čišćenje gradilišta i objekta, dovođenje okoliša u prvobitno stanje.</t>
  </si>
  <si>
    <t>PREDAJA INVESTITORU SVIH JAMSTVENIH LISTOVA I UPUTA ZA ODRŽAVANJE</t>
  </si>
  <si>
    <t>IZRADA ZAVRŠNOG IZVJEŠĆA IZVODITELJA RADOVA</t>
  </si>
  <si>
    <t>IZRADA PROJEKTA IZVEDENOG STANJA</t>
  </si>
  <si>
    <t>Izrada projekta izvedenog stanja u 3 primjerka i predaja Investitoru zajedno s elektronskim oblikom.</t>
  </si>
  <si>
    <t>kompl</t>
  </si>
  <si>
    <t>SUDJELOVANJE U RADU KOMISIJE ZA TEHNIČKI PREGLED</t>
  </si>
  <si>
    <t>Sudjelovanje u radu komisije za tehnički pregled, priprema i predaja na tehničkom pregledu svih ispitnih protokola, atesta, certifikata materijala i opreme.</t>
  </si>
  <si>
    <t xml:space="preserve">RAZDJELNI ORMARI </t>
  </si>
  <si>
    <t>PRIKLJUČNICE I SKLOPKE</t>
  </si>
  <si>
    <t>RASVJETA</t>
  </si>
  <si>
    <t>KABELI, IZJEDNAČENJE POTENCIJALA I OSTALA OPREMA</t>
  </si>
  <si>
    <t>GRAĐEVINSKI RADOVI</t>
  </si>
  <si>
    <t>SUSTAV ZAŠTITE OD UDARA MUNJE</t>
  </si>
  <si>
    <t>PREGLED I ISPITIVANJE</t>
  </si>
  <si>
    <t>Obračun se vrši u m³ stvarno iskopanog humusa.</t>
  </si>
  <si>
    <t>Obračun po m³ stvarno izvedenog zahvata u sraslom stanju tla bez obzira na njegovu kategoriju.</t>
  </si>
  <si>
    <t>Obračun po m³ stvarno izvedenog nasipa vatrogasnih pristupa.</t>
  </si>
  <si>
    <t>Obračun po m³ stvarno izvedenog nasipa u zbijenom stanju.</t>
  </si>
  <si>
    <t>Obračun po m3 stvarno nasutog tampona.</t>
  </si>
  <si>
    <t xml:space="preserve">Obračun po m3 stvarno nasutog tampona. </t>
  </si>
  <si>
    <t>Obračun prema m³ stvarno izvedenih armiranobetonskih radova.</t>
  </si>
  <si>
    <t>Obračun prema m² stvarno izvedenih zidarskih radova.</t>
  </si>
  <si>
    <t>Obračun po m² stvarno izvedenih hidroizolacijskih radova.</t>
  </si>
  <si>
    <t>Obračun po komadu stvarno izvedenih bravarskih radova.</t>
  </si>
  <si>
    <t>Obračun po m² stvarno izvedenih podopolagačkih radova.</t>
  </si>
  <si>
    <t>Obračun po m² stvarno očišćene površine.</t>
  </si>
  <si>
    <t>Čišćenje, odvoz otpada i preostalog materijala nakon dovršetka radova.</t>
  </si>
  <si>
    <t>Obračun po m² stvarno snimljenih objekata.</t>
  </si>
  <si>
    <t xml:space="preserve"> TROŠKOVNIK GRAĐEVINSKO OBRTNIČKIH RADOVA</t>
  </si>
  <si>
    <t>Prije izrade ponude izvoditelj je dužan pregledati lokaciju za buduće gradilište i teren oko nje radi ocjene uvjeta za organizaciju gradilišta i organizaciju izvedbe radova.</t>
  </si>
  <si>
    <t>ARMIRANOBETONSKI MONTAŽNI RADOVI</t>
  </si>
  <si>
    <t>IZOLATERSKI RADOVI</t>
  </si>
  <si>
    <t>BRAVARSKI RADOVI</t>
  </si>
  <si>
    <t xml:space="preserve"> PODOPOLAGAČKI RADOVI</t>
  </si>
  <si>
    <t xml:space="preserve"> ZAVRŠNI RADOVI</t>
  </si>
  <si>
    <t xml:space="preserve"> ZEMLJANI RADOVI</t>
  </si>
  <si>
    <t>Tropolni rastavljač, Un=500 V, 50 Hz, In=160 A, s ugrađenim kratkospojnicima (3 komada) 
Komplet</t>
  </si>
  <si>
    <t>Tropolni rastavljač-osigurač, Un=500 V, 50 Hz, In=100 A, s visokoučinskim osiguračima tipa gL-gG 63 A, 
Komplet</t>
  </si>
  <si>
    <t>Tropolni rastavljač-osigurač, Un=500 V, 50 Hz, In=100 A, s visokoučinskim osiguračima tipa gL-gG 80 A, 
Komplet</t>
  </si>
  <si>
    <t>Termostat/Higrostat koji se ugrađuje unutar ormara, Un=230 V, 50 Hz, 0-600 C, 30-100%, u kompletu sa svom potrebnom dodatnom opremom 
Komplet</t>
  </si>
  <si>
    <t>Grijač koji se ugrađuje unutar ormara, Un=230 V, 50 Hz, nazivne snage 30W, u kompletu sa svom potrebnom dodatnom opremom 
Komplet</t>
  </si>
  <si>
    <t>Tropolni rastavljač-osigurač, Un=500 V, 50 Hz, In=160 A, s visokoučinskim osiguračima tipa gL-gG 125 A, 
Komplet</t>
  </si>
  <si>
    <t>Tropolni rastavljač-osigurač, Un=500 V, 50 Hz, In=100 A, s visokoučinskim osiguračima tipa gL-gG 20 A, 
Komplet</t>
  </si>
  <si>
    <t>MTU prijamnik za upravljanje vanjskom rasvjetom preko informacija iz mreže, Un=230 V, 50 Hz, isklopni napon 250 V, radna temperatura  -40 do +70 °C</t>
  </si>
  <si>
    <t xml:space="preserve">KABEL NAYY 4x95 mm2 </t>
  </si>
  <si>
    <t xml:space="preserve">KABEL NAYY 4x50 mm2 </t>
  </si>
  <si>
    <t xml:space="preserve">KABEL NAYY 4x25 mm2 </t>
  </si>
  <si>
    <t xml:space="preserve">KABEL NYY-J 3x6 mm2 </t>
  </si>
  <si>
    <t xml:space="preserve">KABEL NYY-J 3x10 mm2 </t>
  </si>
  <si>
    <t xml:space="preserve">KABEL NYY-J 3x1,5 mm2 </t>
  </si>
  <si>
    <t>VOD P/F 1x6 mm2</t>
  </si>
  <si>
    <t>RAZDJELNI ORMARI</t>
  </si>
  <si>
    <t xml:space="preserve">Rasvjeta pristupne prometnice. Oznaka u projektu "ST", sa svim montažnim priborom, sidrenim vijcima, priključnim materijalom i elementima. </t>
  </si>
  <si>
    <t xml:space="preserve">Rasvjeta parkirališta P1. Rasvjeta se postavlja na zelene otoke. Oznaka u projektu "S1", sa svim montažnim priborom, priključnim materijalom i elementima. </t>
  </si>
  <si>
    <t>Rasvjeta uz prostor odlaganja smeća. Oznaka u projektu "S10", sa svim montažnim priborom, kućištem za ugradnju, 24V IP67 napajanjem, priključnim materijalom i elementima.</t>
  </si>
  <si>
    <t>Zidna rasvjeta ispred ulaza za ženski i muške sanitarije W1 grobnog polja G1. Oznaka u projektu "S17", sa svim montažnim priborom, priključnim materijalom i elementima.</t>
  </si>
  <si>
    <t xml:space="preserve">Iskolčenje prostora i osiguranje svih potrebnih točaka. Iskolčenje izraditi na način da se iskolči kompletna površina s prometnicama, stazama i objektima. Osiguranje točaka vrši se ugradnjom fiksnih i vidljivih oznaka. Jedinična cijena stavke uključuje sve potrebne radove te materijale za izradu stavke. U fazama prometnica i infrastruktura iskazi površina iskolčenja dani su u troškovniku prometnica i/ili troškovniku vodovoda i odvodnje. Izrada elaborata iskolčenja, u svemu prema važećem zakonu i pravilnicima, od strane ovlaštenog inženjera geodezije. Izradu elaborata iskolčenja građevine mora obaviti osoba ovlaštena za obavljanje poslova državne izmjere katastra nekretnina prema posebnom zakonu (Zakon o obavljanju geodetske djelatnosti (NN 152/08; 61/11; 56/13)). Elaborat iskolčenja potrebno je izraditi u skladu sa važećim Zakonima i pravilnicima te predati kao digitalnu snimku. </t>
  </si>
  <si>
    <t xml:space="preserve">Organizacija gradilišta u svrhu smještaja privremenog deponija za materijal iz iskopa koji se kasnije koristi za nasipe i zidove. Lokacija privremenog deponija u dogovoru s izvođačem, nadzornim inženjerom i naručiteljem. </t>
  </si>
  <si>
    <t>TROŠKOVNIK PROMETNICA I PARKIRALIŠTA</t>
  </si>
  <si>
    <t xml:space="preserve"> PRIPREMNI RADOVI</t>
  </si>
  <si>
    <t>NASIP ŠIROKOG ISKOPA</t>
  </si>
  <si>
    <t>Zatrpavanje širokog iskopa izvedbom nasipa. Nasuti materijal valjati i sabijati. Zahtjeva se modul stišljivosti Ms&gt;40MN/m2. Stavka uključuje sav materijal, rad, prijevoz te sanaciju okoliša nakon dovršetka radova.</t>
  </si>
  <si>
    <t>NASIP TAMPONA</t>
  </si>
  <si>
    <t>NASIP TAMPONA DEBLJINE 30 CM</t>
  </si>
  <si>
    <t>NASIP TAMPONA DEBLJINE 20 CM</t>
  </si>
  <si>
    <t xml:space="preserve"> BETONSKI I ARMIRANOBETONSKI RADOVI NA LICU MJESTA</t>
  </si>
  <si>
    <t>PODBETONI TRAKASTIH TEMELJA</t>
  </si>
  <si>
    <t>POBETONI IZVEDENI NA STIJENI</t>
  </si>
  <si>
    <t>Izrada podbetona kaskadnih temelja na površini pripremljenog tamponskog sloja. Izvodi se do donje kote temelja. Visina podbetona može biti promjenjiva, minimalne debljine 10 cm. Beton C 16/20, razred izloženosti X0, razred konzistencije S2. U stavku uključen sav potreban materijal, rad i prijevoz.</t>
  </si>
  <si>
    <t>KROVNE ARMIRANOBETONSKE PLOČE</t>
  </si>
  <si>
    <t>KOSE ARMIRANOBETONSKE PLOČE</t>
  </si>
  <si>
    <t>Prefabrikati tip A - ploče</t>
  </si>
  <si>
    <t>Prefabrikati tip B - zub po duljoj stranici</t>
  </si>
  <si>
    <t>Prefabrikati tip C-zub po jednoj duljoj i kraćoj stranici</t>
  </si>
  <si>
    <t>Prefabrikat tip D - zub po duljoj i kraćoj stranici</t>
  </si>
  <si>
    <t xml:space="preserve">Prefabrikat tip E - zub po kraćoj stranici </t>
  </si>
  <si>
    <t>Prefabrikat tip F - zub po duljoj i kraćoj stranici, dulja stranica u nagibu 3,75%</t>
  </si>
  <si>
    <t>Prefabrikat tip G - zub s obje dulje stranice</t>
  </si>
  <si>
    <t>Prefabrikat tip H - zub s obje dulje stranice i na jednoj kraćoj</t>
  </si>
  <si>
    <t>Tip A1. Duljina 400 cm.</t>
  </si>
  <si>
    <t>Tip A3. Duljina 275 cm.</t>
  </si>
  <si>
    <t>Tip A4. Duljina 81 cm.</t>
  </si>
  <si>
    <t>Tip B1. Duljina 400 cm.</t>
  </si>
  <si>
    <t>Tip B2. Duljina 300 cm.</t>
  </si>
  <si>
    <t>Tip B3. Duljina 350 cm.</t>
  </si>
  <si>
    <t>Tip B4. Duljina 375 cm.</t>
  </si>
  <si>
    <t>Tip B5. Duljina 231 cm.</t>
  </si>
  <si>
    <t>Tip B6. Duljina 331 cm.</t>
  </si>
  <si>
    <t>Tip B7. Duljina 200 cm.</t>
  </si>
  <si>
    <t>Tip C1. Duljina 400 cm.</t>
  </si>
  <si>
    <t>Tip C2. Duljina 300 cm.</t>
  </si>
  <si>
    <t>Tip C3. Duljina 200 cm.</t>
  </si>
  <si>
    <t>Tip C4. Duljina 100 cm.</t>
  </si>
  <si>
    <t>Tip D1. Duljina 400 cm.</t>
  </si>
  <si>
    <t>Tip D2. Duljina 150 cm.</t>
  </si>
  <si>
    <t>Tip D3. Duljina 275 cm.</t>
  </si>
  <si>
    <t>Tip D4. Duljina 81 cm.</t>
  </si>
  <si>
    <t>Tip D5. Duljina 231 cm.</t>
  </si>
  <si>
    <t>Tip D6. Duljina 331 cm.</t>
  </si>
  <si>
    <t>Tip D7. Duljina 282 cm.</t>
  </si>
  <si>
    <t>Tip E1. Duljina 300 cm.</t>
  </si>
  <si>
    <t>Tip A2. Duljina 200 cm.</t>
  </si>
  <si>
    <t>PODBETONI IZVEDENI NA SLOJU TAMPONA ILI ZEMLJANOM NASIPU</t>
  </si>
  <si>
    <t>Tip G1. Duljina 400 cm. Zubi su visine 55 cm.</t>
  </si>
  <si>
    <t>Tip G2. Duljine 200 cm. Zubi visine 55 cm.</t>
  </si>
  <si>
    <t>Tip H1. Duljina 275 cm. Zubi visine 55 cm.</t>
  </si>
  <si>
    <t>Tip F1. Duljina 400 cm. Duljina zuba je promjenjive visine od 70 cm do 55 cm.</t>
  </si>
  <si>
    <t>Tip F2. Duljina 150 cm. Zub je promjenjive visine od 60.5 do 55cm.</t>
  </si>
  <si>
    <t>Tip F3. Duljina 275 cm. Zub je promjenjive visine od 65 do 55 cm.</t>
  </si>
  <si>
    <t>Tip F4. Duljina 81 cm. Zub je promjenjive visine od 58 do 55 cm.</t>
  </si>
  <si>
    <t>Tip F5. Dimenzije 100 x 231 cm. Zub je promjenjive visine od 63 do 55 cm.</t>
  </si>
  <si>
    <t>Tip F6. Duljina 331 cm. Zub je promjenjive visine od 68 do 55cm.</t>
  </si>
  <si>
    <t>Tip F7. Duljine 301 cm. Zub je promjenjive visine od 66,5 do 55 cm.</t>
  </si>
  <si>
    <t>4</t>
  </si>
  <si>
    <t>OBORINSKA ODVODNJA</t>
  </si>
  <si>
    <t>Napomena:  Tip i program uskladiti sa zahtjevima projektanta</t>
  </si>
  <si>
    <t xml:space="preserve">Stup s utičnicama uz zid G1. Oznaka u projektu "S26", sa svim montažnim priborom, sidrenim vijcima, priključnim materijalom i elementima. </t>
  </si>
  <si>
    <t xml:space="preserve">Oznaka u projektu "P1", sa svim montažnim priborom, piktogramom, priključnim materijalom i elementima. </t>
  </si>
  <si>
    <t>BETONSKI I ARMIRANOBETONSKI RADOVI - PREFABRIKATI</t>
  </si>
  <si>
    <t>PODOPOLAGAČKI RADOVI</t>
  </si>
  <si>
    <t>HIDROIZOLACIJA PODOVA</t>
  </si>
  <si>
    <t>BETONSKI I ARMIRANOBETONSKI RADOVI NA LICU MJESTA</t>
  </si>
  <si>
    <t>UKUPNA REKAPITULACIJA</t>
  </si>
  <si>
    <t>GRAĐEVINSKO-OBRTNIČKI RADOVI</t>
  </si>
  <si>
    <t>PROMETNICE I PARKIRALIŠTA</t>
  </si>
  <si>
    <t>ELEKTROINSTALACIJE</t>
  </si>
  <si>
    <t>OPĆE NAPOMENE:</t>
  </si>
  <si>
    <t>U troškovniku ovog projekta dani su opisi stavaka za sve vrste predviđenih radova. Za sve što eventualno nije obuhvaćeno tim propisima, izvoditelj radova dužan je pridržavati se propisa danih u ˝Općim tehničkim uvjetima za radove na cestama˝ (Zagreb, prosinac 2001.g.), postojećih propisa i Hrvatskih normi.
Za sve vrste betonskih radova potrebno je pridržavati se Pravilnika o tehničkim normativima za beton i armirani beton i odgovarajućih odredbi poglavlja 7. BETONSKI RADOVI, VI. knjige ˝Općih tehničkih uvjeta za radove na cestama˝.</t>
  </si>
  <si>
    <t>Izvođač je dužan o svom trošku osigurati gradilište i građevinu od štetnog utjecaja vremenskih nepogoda. Zimi je potrebno građevinu posve osigurati od mraza, tako da ne dođe do smrzavanja i oštećenja izvedenih dijelova.</t>
  </si>
  <si>
    <t xml:space="preserve">Izvođač je dužan izraditi pomoćna sredstva za rad kao što su oplate, ograde, skladišta, dizalice, dobaviti i postaviti strojeve, alat i ostali potreban pribor te poduzeti sve mjere sigurnosti potrebne da ne dođe do nikakvih smetnji i opasnosti po život i zdravlje prolaznika  te  zaposlenih  radnika  i  osoblja. </t>
  </si>
  <si>
    <t>Čuvanje građevine, gradilišta, svih postrojenja, alata i materijala, kako svoga tako i svojih kooperanata, pada u dužnost i na teret izvođača. Svaka šteta koja bi bila prouzročena prolazniku ili susjednoj građevini, uslijed kopanja, pada na teret izvođača koji je dužan odstraniti i nadoknaditi štetu u određenom roku.</t>
  </si>
  <si>
    <t>Prije davanja ponude za izvedbu građevine izvođač je dužan proučiti projektnu dokumentaciju te zatražiti objašnjenja u vezi nejasnih stavki, pregledati trasu građevine, prikupiti potrebne podatke o uvjetima pod kojima će se građevina graditi,  proučiti mogućnosti naših i stranih proizvođača projektirane opreme  te ponuditi opremu tražene kvalitete uz imenovanje dobavljača i predočenje svih tehničkih podataka za ponuđenu opremu.</t>
  </si>
  <si>
    <t xml:space="preserve">Način obračuna je prema tehničkim normativima i njihovim dopunama. Za slučaj da opis pojedinih radova u troškovniku po mišljenju izvođača ili bilo kojeg trećeg zainteresiranog lica nije potpun, izvođač je dužan izvesti te radove prema pravilima građenja i postojećim uzancama, s tim da nema pravo na bilo kakvu odštetu ili promjenu jedinične cijene u troškovniku ukoliko to nije posebno naglasio prilikom davanja ponude. </t>
  </si>
  <si>
    <t xml:space="preserve">Izvođač u potpunosti odgovara za ispravnost izvršene isporuke i jedini je odgovoran za eventualno loše izvedeni rad i lošu kvalitetu isporučenih materijala, opreme ili proizvoda.  </t>
  </si>
  <si>
    <t>Izvođač je dužan posjedovati ateste o ispitivanju materijala upotrebljenih za izgradnju građevine, te ateste o ispravnosti izvedenih instalacija, a prilikom tehničkog pregleda građevine mora sve ateste dostaviti investitoru na upotrebu.</t>
  </si>
  <si>
    <t>Sve nejasnoće u projektu izvođač je dužan s projektantom razjasniti prije početka radova. Bez pismene suglasnosti projektanta, izvođač nema pravo na izmjenu projekta. U protivnom, projektant otklanja od sebe svaku odgovornost za eventualno nastale posljedice. Eventualne opravdane izmjene projekta dužan je nadzorni inženjer investitora unijeti u građevinski dnevnik.</t>
  </si>
  <si>
    <t>Sve izmjene u projektu, opisu radova i jediničnim cijenama mogu uslijediti samo uz suglasnost projektanta i po odobrenju investitora.</t>
  </si>
  <si>
    <t>Ukoliko se ukažu eventualne nejednakosti  između  projektnog rješenja i stanja na gradilištu, izvođač je dužan pravovremeno  o  tome obavijestiti investitora i  projektanta  i  zatražiti  potrebna  objašnjenja. Sve mjere u projektima potrebno je provjeriti u prirodi i svu kontrolu vršiti bez posebne naplate.</t>
  </si>
  <si>
    <t>Svi izvedeni radovi koji odstupaju od projekta, a izvedeni su bez odobrenja nadzornog inženjera i suglasnosti projektanta, moraju se dovesti u sklad s projektom, a troškove koji iz tog proizlaze snosi izvođač.</t>
  </si>
  <si>
    <t>U jediničnim cijenama ovog troškovnika uključeno je izvršenje svih obaveza iz bilo kojeg dijela ili priloga ovog projekta.</t>
  </si>
  <si>
    <t xml:space="preserve">Jedinične cijene u svim stavkama ovog troškovnika obuhvaćaju sav rad, materijal, režiju i zaradu izvođača, odnosno sadrže sve elemente propisane za strukturu prodajne cijene građevinskih  usluga. </t>
  </si>
  <si>
    <t>Pod jediničnom cijenom materijala podrazumijeva se cijena samog  materijala, njegova evenutalna prerada, svi transporti, utovari, istovari kao i uskladištenje dotičnog materijala kako bi ostao kvalitetan do trenutka ugradnje, kao i ispitivanje kvalitete i sve drugo u vezi s materijalom (atesti i sl.).</t>
  </si>
  <si>
    <t>Na svu radnu snagu dodaje se faktor u koji pored ostalog treba uračunati i održavanje gradilišta, postavljanje svih pomičnih objekata na gradilištu kao i demontaža istih.</t>
  </si>
  <si>
    <t xml:space="preserve">U pogledu izmjera držati se točno upustva iz prosječnih normi u građevinarstvu, tj. u pogledu dodavanja i odbijanja za kvadraturu i sl. </t>
  </si>
  <si>
    <t>Za cjevovode uzet će se stvarne mjere bez armature i fazonskih komada - prema uzdužnom profilu.</t>
  </si>
  <si>
    <t xml:space="preserve">Iskop vršiti točno prema iskolčenju koje će izvođaču predati investitor. Sve iskope izvesti točno prema nacrtima u projektu. Svi iskopi moraju biti osigurani od zarušavanja propisnim razupiranjem. Uklanjanje obrušenog materijala u rovu u bilo kojoj fazi radova odnosno radi vremenskih nepogoda kao i ispumpavanje zaostale vode u rovu, uključeno je u jediničnu cijenu iskopa. </t>
  </si>
  <si>
    <t>Uređenje gradilišta po završetku radova kao i zemljišta za deponije, prilazne puteve i pomoćne zgrade, uključeno je u jediničnu cijenu i neće se posebno naplaćivati.</t>
  </si>
  <si>
    <t>Stvarna kategorija zemljišta ustanovit će se nakon izvršenih iskopa i unijeti u poprečne i uzdužne profile uz upis u građevinski dnevnik, a što potpisuju zajednički izvođač i nadzorni inženjer. Prekopi mimo projektom predviđenih neće se priznavati izvođaču. Iskopani materijal koji će se upotrijebiti, deponirati tako da ne smeta gradnji i iskopu rova cjevovoda.</t>
  </si>
  <si>
    <t xml:space="preserve">Tehnička oprema i priprema (uređenje) gradilišta za rad odnosi se na dužnost izvođača da prije početka građevinskih radova dostavi investitoru ili nadzornom organu  plan organizacije gradilišta i tehničke opreme, te operativni (dinamički) plan izvršenja ugovorenih radova. </t>
  </si>
  <si>
    <t xml:space="preserve">Ako priloženi plan ne odgovara potrebnoj dinamici izvođenja radova i postojećim tehničkim uvjetima, investitor ili nadzorni inženjer imaju pravo zahtijevati izmjenu ili dopunu plana. </t>
  </si>
  <si>
    <t xml:space="preserve">Osim toga, izvođač je dužan prikazati nadzornom inženjeru i sva tehnička pomagala, koja se nalaze na gradilištu, neophodno potrebna u okviru projektnih zadataka. Investitor ili nadzorni inženjer, nakon prihvaćanja priloženog plana i potrebnih tehničkih pomagala, upisom u građevinski dnevnik, dozvoljava početak rada. </t>
  </si>
  <si>
    <t>Objekti, instalacije i rad u okviru  potrebne opreme i uređenja gradilišta terete troškove režije gradilišta i ne obračunavaju se posebno.</t>
  </si>
  <si>
    <t>Elaborat izvedenog stanja i objekata predaje se investitoru u cjelovitom kartiranom i digitalnom obliku. Broj primjeraka prema dogovoru s investitorom (ovisno o potrebama investitora i komunalnih poduzeća. Elaborat mora biti izrađen u apsolutnim (x, y, z) koordinatama i ovjeren od nadležnog katastarskog ureda.</t>
  </si>
  <si>
    <t>Za sve učinjene štete i smetnje odgovoran je izvođač radova i on snosi moralnu odgovornost bez prava nadoknade troškova od investitora. I ovaj vid troškova treba ukalkulirati u jediničnu cijenu m3 iskopa.</t>
  </si>
  <si>
    <t>Betone i mortove treba miješati u markama, prema propisima HRN za beton, odnosno za mortove kako je to dano u stavci troškovnika. Sav beton u principu potrebno je strojno miješati. Ručno miješanje dozvoljeno je samo za vrlo male količine nekonstruktivnih dijelova na građevini.</t>
  </si>
  <si>
    <t>odnose se na radove:</t>
  </si>
  <si>
    <t>PROMETNICA I PARKIRALIŠTA, VODOVOD, FEKALNU I OBORINSKU ODVODNJU, SANITARNU OPREMU</t>
  </si>
  <si>
    <t>U cijenu je uključena i izrada elaborata iskolčenja sa svim potrebnim točkama. Jedinična cijena stavke uključuje i sve potrebne uredske radove te materijale za izradu kompletnog elaborata. Obračun se vrši po m2 stvarno iskolčenih površina.</t>
  </si>
  <si>
    <t>ORGANIZACIJA PRIVREMENOG DEPONIJA</t>
  </si>
  <si>
    <t>Obračun po kompletu.</t>
  </si>
  <si>
    <t>Obračun prema m³ stvarno izvedenih  radova.</t>
  </si>
  <si>
    <t>ARMIRANOBETONSKI TEMELJI</t>
  </si>
  <si>
    <t>AB TRAKASTI TEMELJI</t>
  </si>
  <si>
    <t>AB KASKADNI TEMELJI PREFABRIKATA</t>
  </si>
  <si>
    <t>AB TRAKASTI TEMELJI ZIDOVA I GRAĐEVINA</t>
  </si>
  <si>
    <t>Temelj poprečnog presjeka 44 x 60-65 cm.</t>
  </si>
  <si>
    <t>Temelj poprečnog presjeka 40 x 48 cm.</t>
  </si>
  <si>
    <t xml:space="preserve">Rasvjeta pristupne prometnice. Oznaka u projektu "S0", sa svim montažnim priborom, priključnim materijalom i elementima. </t>
  </si>
  <si>
    <t>Prije izvođenja betona na objektu potrebno je izraditi uzorke u prirodnoj veličini (mockup) i ishoditi odobrenje glavnog projektanta u pogledu kvalitete oplate i površinskog sloja betona. Beton se neće dodatno obrađivati, stoga lice betona mora biti izvedeno uredno jer ostaje trajno vidljivo. Obračun prema m³ stvarno izvedenih armiranobetonskih radova.</t>
  </si>
  <si>
    <t>Prije izvođenja betona potrebno je izraditi uzorke u prirodnoj veličini (mockup) i ishoditi odobrenje glavnog projektanta u pogledu kvalitete oplate i površinskog sloja betona. Beton se neće dodatno obrađivati, stoga lice betona mora biti izvedeno uredno jer ostaje trajno vidljivo. Obračun prema komadu stvarno izvedenih armiranobetonskih prefabrikata.</t>
  </si>
  <si>
    <t>HORTIKULTURA</t>
  </si>
  <si>
    <t>GEODETSKI RADOVI</t>
  </si>
  <si>
    <t>Iskolčenje projektiranog zahvata</t>
  </si>
  <si>
    <t xml:space="preserve">Stavka obuhvaća rad na iskolčenju svih elemenata uređenja, sva mjerenja u vezi prijenosa podataka iz projekta na teren i obrnuto, postavljanje i održavanje iskolčenih oznaka na terenu od početka radova do predaje svih radova investitoru, te izradu snimka izvedenog stanja. </t>
  </si>
  <si>
    <t>Obračun po m² zahvata.</t>
  </si>
  <si>
    <t>Humusiranje zelenih površina</t>
  </si>
  <si>
    <t>Obračun po m³ isplaniranog kvalitetnog tla - plodne zemlje.</t>
  </si>
  <si>
    <t>RADOVI S BILJNIM MATERIJALOM</t>
  </si>
  <si>
    <t>Sadnja drveća</t>
  </si>
  <si>
    <t>Stavka obuhvaća iskop jame dim. 80 x 80 x 80 cm, odnosno dimenzija jame prilagođene veličini korijenove grude – bale, rahljenje dna jame, zamjenu 100 % iskopanog materijala kvalitetnim tlom - plodnom zemljom,  gnojenje s 40 lit. lumbrihumusa / glistala (humus glista) po jami, sadnju, učvršćivanje sadnice tokarenim kolcima, jednokratno zalijevanje.</t>
  </si>
  <si>
    <t>Obračun po komadu posađenog stabla (bez biljnog materijala)</t>
  </si>
  <si>
    <t>Sadnja grmlja</t>
  </si>
  <si>
    <t>Stavka uključuje iskop jame dim. 40 x 40 x 40 cm, odnosno dimenzija prilagođenih veličini korijenove grude – bale, zamjenu 100 % iskopanog materijala kvalitetnim tlom - plodnom zemljom, rahljenje dna jame, gnojenje s 5 lit. lumbrihumusa / glistala (humus glista) po jami, sadnju,  jednokratno zalijevanje.</t>
  </si>
  <si>
    <t>Obračun po komadu posađenog grmlja (bez biljnog materijala)</t>
  </si>
  <si>
    <t>Sadnja pokrovnog sklopa niskog zelenila (grmlje/polugrmlje, tlopokrivači, trajnice)</t>
  </si>
  <si>
    <t>Salvia officinalis -9 kom /m²</t>
  </si>
  <si>
    <t>Obračun se vrši po m² izvedene-posađene površine (bez biljnog materijala).</t>
  </si>
  <si>
    <t>Izvedba travnjaka</t>
  </si>
  <si>
    <t xml:space="preserve">Priprema površine frezanjem uz gnojenje s 2 lit. lubrihumusa/glistala (humus glista) po m2, fino planiranje površine, dobava odgovarajuće travne smjese certificiranog sjemena, sjetva 4 dkg / m², ježenje, valjanje, jednokratno zalijevanje.   </t>
  </si>
  <si>
    <t>Certificirana travna smjesa za aridno mediteransko područje -  za intenzivno korištenje/gaženje i s manjim zahtjevima za njegu i održavanje:</t>
  </si>
  <si>
    <t>40 % Festuca arundinacea Inferno</t>
  </si>
  <si>
    <t>40 % Festuca arundinacea Arid 3/Arabia</t>
  </si>
  <si>
    <t>10 % Cynodon dactylon (Bermudagrass) Royal Bengal</t>
  </si>
  <si>
    <t>10 % Lolium perenne Allstarter</t>
  </si>
  <si>
    <t>Obračun po m² izvedenog travnjaka</t>
  </si>
  <si>
    <t>Biljni materijal</t>
  </si>
  <si>
    <t xml:space="preserve">Stavka obuhvaća nabavu baliranih ili kontejniranih sadnica i dovoz do mjesta sadnje. Sav biljni materijal mora imati zdravstvene certifikate i garanciju o vrsti i varijetetu. </t>
  </si>
  <si>
    <t>Obračun po komadu dobavljene sadnica:</t>
  </si>
  <si>
    <t>REKAPITULACIJA - GRAĐEVINSKO OBRTNIČKI RADOVI:</t>
  </si>
  <si>
    <t>REKAPITULACIJA - FEKALNA ODVODNJA:</t>
  </si>
  <si>
    <t>REKAPITULACIJA - SANITARNA OPREMA:</t>
  </si>
  <si>
    <t>REKAPITULACIJA TROŠKOVA - HORTIKULTURA:</t>
  </si>
  <si>
    <t>sloj 15 cm</t>
  </si>
  <si>
    <t>sloj 30 cm</t>
  </si>
  <si>
    <t>Uzdužne oznake. Izrada uzdužnih oznaka na kolniku, vrste veličine i boje prema projektu prometne opreme i signalizacije, u skladu s HRN 1436.
U cijenu je uključeno čišćenje kolnika neposredno prije izrade oznaka, predmarkiranja, nabava i prijevoz materijala (boja, razrjeđivač, reflektirajuće kuglice), prethodna dopuštenja i atesti te tekuća kontrola kvalitete, sav rad, pribor i oprema za izradu oznaka.</t>
  </si>
  <si>
    <t>Ostale oznake na kolniku. Izrada ostalih oznaka na kolniku prema projektu prometne opreme i signalizacije, a u skladu s HRN 1436. U cijenu uključiti čišćenje kolnika neposredno prije izrade oznaka, predmarkiranje, nabava i prijevoz materijala (boja, razrjeđivač, reflektirajuće kuglice), prethodna dopuštenja i atesti te tekuća kontrola kvalitete, sav rad, pribor i oprema za izradu oznaka.</t>
  </si>
  <si>
    <t>Ispitivanje kanalizacijskih cijevi kolektora i priključaka na vodonepropusnost.</t>
  </si>
  <si>
    <t>Ispitivanje kanalizacijskih cijevi kolektora i priključaka na protočnost.</t>
  </si>
  <si>
    <t>m1</t>
  </si>
  <si>
    <t>Rosmarinus officinalis 'Prostratus' - 5 kom/m²</t>
  </si>
  <si>
    <t>volumen betona (m³) = 0,69</t>
  </si>
  <si>
    <t>Tip B9. Duljina 281 cm.</t>
  </si>
  <si>
    <t>oplata (m²) = 9,20</t>
  </si>
  <si>
    <t>Stavka obuhvaća pripremu površine uz gnojenje s 10 lit. lumbrihumusa / glistala (humus glista) po m², fino planiranje površine, sadnju, jednokratno zalijevanje.</t>
  </si>
  <si>
    <t>ZAVRŠNI SLOJEVI</t>
  </si>
  <si>
    <t>KAMENA SIPINA NA STAZAMA</t>
  </si>
  <si>
    <t>Sipinu uvaljati na potrebnu zbijenosti M=100 MN/m².</t>
  </si>
  <si>
    <t>PODBETONI KASKADNIH TEMELJA</t>
  </si>
  <si>
    <t>STABILIZACIJA ŠLJUNKA</t>
  </si>
  <si>
    <t>Dobava i montaža rešetke za stabilizaciju šljunka iz 100% polipropilena (PP) sa geo-tekstilom 45 g za sprečavanje rasta vegetacije. Dimenzija ploče 1176 x 1518 mm, visine 32 mm (ukupne površine 1,785 m2). Ploče se postavljaju uz rub staza prema humusnom sloju u širini 60 cm (ploče se režu na pola), na podlogu od sloja sipine debljine 10 cm. Rešetka se polaže na pripremljenu podlogu kao i betonski opločnik ili kocka, te maksimalnu nosivost određuje pripremljenost podloge. Rešetka nosivosti za osobne automobile. Stavka uključuje sav materijal, spojne elemente, prijevoz i rad.</t>
  </si>
  <si>
    <t>Obračun prema m² stvarno postavljene rešetke.</t>
  </si>
  <si>
    <t>ARMIRANOBETONSKI ZIDOVI</t>
  </si>
  <si>
    <t>Prije izvođenja betona na objektu potrebno je izraditi uzorke u prirodnoj veličini (mockup) i ishoditi odobrenje glavnog projektanta u pogledu kvalitete oplate i površinskog sloja betona. Beton se neće dodatno obrađivati, stoga lice betona mora biti izvedeno uredno jer ostaje trajno vidljivo. Obračun po m³ stvarno izvedenih armiranobetonskih radova.</t>
  </si>
  <si>
    <t xml:space="preserve">KOSI KROV PORTALA </t>
  </si>
  <si>
    <t>ŽBUKA</t>
  </si>
  <si>
    <t xml:space="preserve">PRODUŽNA ŽBUKA </t>
  </si>
  <si>
    <t>Hidroizolacija ogradnog zida grobnog polja G1 - polimerbitumenske hidroizolacijske trake za zavarivanje klase V3 na hladnom bitumenskom prednamazu, punoplošno lijepljene na podlogu i podizane uz zid u visini do 30 cm iznad kote uređenog terena, izvedena preko gornje strane temelja i po bočnoj strani temelja min 15 cm. Sav materijal, svi spojni elementi, rad i prijevoz uračunati su u cijenu. Obračun po m2 postavljene hidroizolacije.</t>
  </si>
  <si>
    <t xml:space="preserve">HIDROIZOLACIJA OGRADNIH ZIDOVA G1  </t>
  </si>
  <si>
    <t>STOLARSKI RADOVI</t>
  </si>
  <si>
    <t>KOLIČINA</t>
  </si>
  <si>
    <t>KABINE SANITARIJA</t>
  </si>
  <si>
    <t>Obračun po komadu stvarno izvedenih stolarskih radova.</t>
  </si>
  <si>
    <t>KAMENARSKI RADOVI</t>
  </si>
  <si>
    <t xml:space="preserve">KAMENI ZID </t>
  </si>
  <si>
    <t>Izrada kamenog zida od kamena dobivenog iskopom vezanog betonom C 16/20 maksimalne veličine agregata od 16 mm. Razred konzistencije betona je S2. Zid se izvodi u debljini 40 cm na armiranobetonskom temelju i ne prelazi visinu od 5m. Zid izveden u glatkoj oplati dimenzije 200 x 50 cm, po skidanju oplate lice zida ostaje trajno vidljivo. Oplatu treba po visini slagati tako da je donji dio (prvi do temelja) varijabilan, a na vrhu zida uvijek se slaže puna oplata (50 cm). Prilikom izvedbe zida treba biti pažljiv prema procjednicama. U cijenu uključiti nabavu dopremu, ugradnju, zaštitu i njegu betona.</t>
  </si>
  <si>
    <t>Prije izvođenja zida potrebno je izraditi uzorke u prirodnoj veličini (mockup) i ishoditi odobrenje glavnog projektanta u pogledu kvalitete oplate i površinskog sloja betona. Zid se neće dodatno obrađivati, stoga lice mora biti izvedeno uredno jer ostaje trajno vidljivo. Obračun po m² stvarno izvedenih kamenarskih radova.</t>
  </si>
  <si>
    <t>Obračun po m² stvarno izvedenih gipsarskih radova.</t>
  </si>
  <si>
    <t>KRUPNI ŠLJUNAK NA PARTERU</t>
  </si>
  <si>
    <t>Rad obuvaća sva geodetska mjerenja kojima se podaci iz projekta prenose na teren, osiguranje osi iskolčene trase, profiliranje, obnavljanje i održavanje iskolčenih oznaka na terenu za sve vrijeme građenja odnosno do predaje radova investitoru. Izvođač je dužan sve točke osigurati položajno i visinski tako da ih je u tijeku ili po završenom radu moguće lako obnoviti. Za vrijeme osiguranja točaka izvođač mora voditi zapisnik i skicu osiguranja, a nakon toga treba izraditi plan iskolčenja s osiguranjima svih točaka. Prije početka iskopa izvođač je dužan navedeni plan iskolčenja predati nadzornom inženjeru na uvid radi kontrole ispravnosti postupka. Izvođač ne smije početi sa radovima prije nego što dobije suglasnost nadzornog inženjera na ovu dokumentaciju. Iskolčenje trase provesti na temelju podataka iz projekta. Obračun po m' iskolčene trase.</t>
  </si>
  <si>
    <t>ŠIROKI ISKOP GRAĐEVNE JAME</t>
  </si>
  <si>
    <t>Potrebna količina vode je polovica volumena cjevovoda.</t>
  </si>
  <si>
    <t>PLANIRANJE DNA JAME</t>
  </si>
  <si>
    <t>Stavka obuhvaća nabavu, dopremu, raznošenje, ubacivanje, grubo i fino planiranje te nabijanje uz vlaženje posteljice od sitnozrnatog materijala maksimalne veličine zrna 8 mm. Posteljica je debljine 10 cm. Cijevi moraju ravnomjerno nalijegati na posteljicu čitavom dužinom, a na mjestu spojeva treba ostaviti udubljenje za izradu spojeva. Obračun po m3 ugrađenog materijala.</t>
  </si>
  <si>
    <t>ZATRPAVANJE GRAĐEVINSKE JAME</t>
  </si>
  <si>
    <t>ODVOZ PREOSTALOG MATERIJALA</t>
  </si>
  <si>
    <t>Izrada izravnavajućih slojeva za revizijska okna oborinskih kolektora betonom C16/20. Beton je dimenzija 140 × 140 cm i debljine 10 cm. Obračun po m³.</t>
  </si>
  <si>
    <t>IZRADA IZRAVNAVAJUĆIH SLOJEVA</t>
  </si>
  <si>
    <t>BETONIRANJE AB PLOČE</t>
  </si>
  <si>
    <t>Betoniranje podložnog betona AB betonskog prstena oko revizijskih okana, betonom C16/20 vanjskih dimenzija 120×120 cm, visine 20 cm (prema grafičkim prilozima). Otvor u betonu prema promjeru i obliku revizijskih okana. U jediničnu cijenu uračunata je potrebna oplata te dobava, ugradba i njega betona, te sav drugi rad i materijal potreban za dovršenje rada. Obračun po m³ betona.</t>
  </si>
  <si>
    <t>BETONIRANJE PODLOŽNOG BETONA</t>
  </si>
  <si>
    <t>BETONIRANJE BETONA ZA FIKSIRANJE POKLOPCA REV. OKANA</t>
  </si>
  <si>
    <t>Betoniranje  betona za fiksiranje poklopca revizijskih okana, betonom C16/20 vanjskih dimenzija 100 × 100 cm, visine 7 cm. Otvor u betonu prema promjeru i obliku revizijskih okana. U jediničnu cijenu uračunata je potrebna oplata te dobava, ugradba i njega betona, te sav drugi rad i materijal potreban za dovršenje rada. Obračun po m³ betona.</t>
  </si>
  <si>
    <t>BETONIRANJE AB BETONSKOG PRSTENA - NOSAČA</t>
  </si>
  <si>
    <t>Betoniranje AB betonskog prstena - nosača okvira lijevano-željeznog poklopca oko ulaznog otvora revizijskog okna, betonom C25/30, armatura B500B, Količina armature iznosi 50 kg/m3 ugrađenog betona. U skladu s uputama proizvođača okna, montaža dizalicom. Tlocrtna dimenzija AB prstena 120 x120 cm, debljina 20 cm, otvor je okrugli f 60 cm. U cijenu uračunat sav rad i materijal (oplata, beton i armatura), te njega betona, utovar, transport i montaža betonskog prstena. Obračun po m3 ugrađenog betona.</t>
  </si>
  <si>
    <t>Betoniranje zidova sabirne jame debljine 25 cm vodonepropusnim betonomC25/30. U jediničnu cijenu uračunata je potrebna oplata te dobava, ugradba i njega betona, te sav drugi rad i materijal potreban za dovršenje rada.</t>
  </si>
  <si>
    <t>NABAVA I UGRADNJA ČELIČNIH PENJALICA</t>
  </si>
  <si>
    <t>DOBAVA I UGRADNJA KANALSKIH POKLOPACA ZA REVIZIJSKA OKNA</t>
  </si>
  <si>
    <t>Dobava, doprema na gradilišni deponij i ugradba lijevanoželjeznih (sivi lijev) kanalskih poklopaca  za sabirnu jamu, dimenzija 80x80 cm (strojno obrađen/tokaren dosjed između poklopca i okvira). Obračun po komadu.</t>
  </si>
  <si>
    <t>NABAVA I UGRADNJA PVC CIJEVI</t>
  </si>
  <si>
    <t>DOBAVA I MONTAŽA ODVODNE CIJEVI</t>
  </si>
  <si>
    <t>DOBAVA I MONTAŽA ODVODNE FAZONSKIH KOMADA</t>
  </si>
  <si>
    <t>Dobava, doprema i istovar na gradilišni deponij PEHD tipskih montažnih revizijskih okana DN800.
Okna industrijski proizvedena (višedjelna ili jednodjelna), s kinetom  DN800 oblikovanoj prema specifikaciji, te srednjim dijelom DN800 mm visine prema potrebnoj dubini okna. Visina okana, tlocrtni smještaj priključaka cijevi i njihovi profili definirani su specifikacijom u glavnom projektu. Visine okna su od vrha poklopca do dna nivelete u oknu. Sve spojeve na konstrukciju fekalnog kolektora izvesti prema točnoj specifikaciji proizvođača. U stavku su uključene vodonepropusne čelične spojnice.</t>
  </si>
  <si>
    <t>DOBAVA TIPSKIH PEHD REV. OKANA</t>
  </si>
  <si>
    <t>RAZNOŠENJE PEHD REVIZIJSKIH OKANA</t>
  </si>
  <si>
    <t xml:space="preserve">Raznošenje duž trase i ugradnja PEHD tipskih montažnih revizijskih okana DN800. Ugradnja donjeg dijela montažnog PEHD okna s kinetom DN800 mm u betonsku podlogu na predviđenu visinsku kotu nivelete. 
Visina okana, tlocrtni smještaj priključaka cijevi i njihovi profili definirani su specifikacijom u glavnom projektu. </t>
  </si>
  <si>
    <t>NABAVA I UGRADBA DRENAŽNIH SLIVNIKA</t>
  </si>
  <si>
    <t>Ispitivanje kanalizacijskih cijevi kolektora i priključaka na vodonepropusnost. Nakon montaže kanalizacijskih cijevi oborinskih kolektora, priključaka za vodolovna grla i priključaka za separatore i upojne bunare mora se izvršiti njihovo ispitivanje na vodonepropusnost. Stavka obuhvaća punjenje cijevi vodom, tlačenje na ispitni tlak od 3 bara, kontrolu spojeva cijevi, ispuštanje vode i ispravak eventualnih neispravnosti.</t>
  </si>
  <si>
    <t>ISPITIVANJE KANAL. CIJEVI NA VODONEPROSPUSNOST</t>
  </si>
  <si>
    <t>ISPITIVANJE KANAL. CIJEVI NA PROTOČNOST</t>
  </si>
  <si>
    <t>IZRADA GEODETSKOG ELEBORATA IZVEDENOG STANJA</t>
  </si>
  <si>
    <t>Izrada geodetskog elaborata izvedenog stanja. Radi unošenja u katastarski plan mora se nakon završetka svih radova u svezi s izgradnjom predmetne kanalizacijske mreže izraditi geodetski snimak stvarno izvedenog stanja svih kolektora i priključaka.</t>
  </si>
  <si>
    <t>Obračun po m³ stvarno uvaljane staze.</t>
  </si>
  <si>
    <t>Obloga razvoda vodovoda i odvodnje sanitarija male centralne građevine vodootpornim gk pločama debljine 1,25 cm na koje se nanosi vodootporni glet. Ploče se postavljaju na potkonstrukciju od drvenih letvi dim. 6 x 4 cm, visine cca 3.3 m. Ploče se međusobno bandažiraju i gletaju do stanja spremnosti za završni nalič. U stavku uključen sav spojni materijal, rad i prijevoz.</t>
  </si>
  <si>
    <t>SVEUKUPNO SA PDV-om:</t>
  </si>
  <si>
    <t>Dobava i ugradnja podnog sifona, sa završnim okvirom 123x123 mm podesivim po visini, završnom rešetkom od inoxa 115x115 mm. Stavka obuhvaća sav spojni i brtveni materijal kao i potrebno štemanje i pripasavanje sifona na visinu gotovog poda. Prethodno izvesti keramičarske radove tako da pod ima nagib prema podnom slivniku. Obračun po komadu.</t>
  </si>
  <si>
    <t>sve početne faze</t>
  </si>
  <si>
    <t>AB OGRADNI ZIDOVI CJELINE G1</t>
  </si>
  <si>
    <t>METALNA VRATA</t>
  </si>
  <si>
    <t>kamen s betonskim vezivom</t>
  </si>
  <si>
    <t xml:space="preserve">Nabava, doprema, raznošenje i ugradnja čeličnih penjalica Ø 25 mm (30x30x30cm) u sabirnu jamu. Prva penjalica u oknu se postavlja na 50 cm ispod kote poklopca, najniža penjalica ne smije biti više od 50 cm iznad poda. Razmak između penjalica je 30 cm. Obračun po komadu ugrađenog elementa.
</t>
  </si>
  <si>
    <t>Strojni iskop rova za cijevi fekalne odvodnje, bez obzira na kategoriju tla, s odbacivanjem iskopanog materijala na jednu stranu rova, na udaljenost najmanje 1,00 m od ruba rova da bi se omogućilo nesmetano raznošenje cijevi duž rova i spuštanje u rov. Dubina rova prema uzdužnom profilu, a širina rova je određena 90 cm za profil 250 mm. U jediničnu cijenu uračunato je uklanjanje obrušenog materijala u rovu (u bilo kojoj fazi radova, odnosno radi vremenskih nepogoda), te eventualno crpljenje podzemne ili nadošle vode te moguće razupiranje rova. Uz pristanak nadzornog inženjera dozvoljava se proširenje rova do 10 cm na dionicama gdje su veće dubine iskopa. Rad na iskopu vrši se u lamelama dubine 0 - 2.0 i preko 2.0 m. Iskop u stijeni izvodit će se kopačem na čijem kraju se montira udarna glava ("pick hammer"). Stavka uključuje i eventualno potrebno razupiranje rova, što će se odrediti na licu mjesta za vrijeme iskopa uz suglasnost nadzornog inženjera. Obračun količina vrši se po stvarno izvedenom iskopu, ali do dimenzija predviđenih u projektu. Strane rova moraju biti ravne, a rubovi oštri. Obračun po m3 sraslog tla.</t>
  </si>
  <si>
    <t>Elaborat izrađen u apsolutnim (x,y,z) koordinatama u pet primjeraka mora biti ovjeren od nadzornog inženjera i od Državne geodetske uprave, Područni ured za katastar Zadar. Obračun po m1.</t>
  </si>
  <si>
    <t>ARMIRANOBETONSKE TEMELJNE PLOČE</t>
  </si>
  <si>
    <t>Obračun po m³ stvarno izvedenih armiranobetonskih radova.</t>
  </si>
  <si>
    <t>TEMELJI RUBNJAKA</t>
  </si>
  <si>
    <t>Obračun prema m3 stvarno izvedenih armiranobetonskih radova.</t>
  </si>
  <si>
    <t>Tip B8. Duljina 100 cm.</t>
  </si>
  <si>
    <t>volumen betona (m³) = 0,25</t>
  </si>
  <si>
    <t>oplata (m²) = 3,6</t>
  </si>
  <si>
    <t>Strojna izrada produžne žbuke na unutarnjim zidovima od blok opeke između grijanih prostora istog korisnika.</t>
  </si>
  <si>
    <t>RUBNJACI</t>
  </si>
  <si>
    <t>Cinčani rubni profili L presjeka na obodu grobnih polja. Dimenzije profila 145 x 72 mm. Profil se točkasto učvršćuje za armiranobetonski trakasti temelj na razmaku od cca 50 cm. Stavka uključuje dobavu, izvedbu, sav rad i potrebni materijal.</t>
  </si>
  <si>
    <t>Obračun po m' izvedenog rubnjaka.</t>
  </si>
  <si>
    <t>NASIP ISPOD PJEŠAČKIH POVRŠINA</t>
  </si>
  <si>
    <t xml:space="preserve">Obračun po m³ stvarno izvedenog nasipa, u zbijenom stanju. </t>
  </si>
  <si>
    <t>Sadnja živice</t>
  </si>
  <si>
    <t xml:space="preserve">Stavka obuhvaća iskop jarka presjeka 60 x 60 cm, rahljenje dna jarka, zamjenu 100 % iskopanog materijala kvalitetnim tlom - plodnom zemljom, gnojenje s 30 lit. lumbrihumusa / glistala (humus glista) po m', sadnju,  zatrpavanje, poravnavanje, jednokratno zalijevanje.  </t>
  </si>
  <si>
    <t>Obračun po m' posađene živice (bez biljnog materijala)</t>
  </si>
  <si>
    <t>Rosmarinus officinalis - 4 kom /m²</t>
  </si>
  <si>
    <t xml:space="preserve"> Samostojeći mjerni ormar SPMO-JR              komplet:</t>
  </si>
  <si>
    <t xml:space="preserve"> Samostojeći mjerni ormar SPMO-G              komplet:</t>
  </si>
  <si>
    <t>RAZDJELNI ORMAR RO-JR2</t>
  </si>
  <si>
    <t xml:space="preserve">Jednopolni rastalni osigurač DO2, nazivne struje 10A, 230V. Stavka predviđa pripadno kučište za potrebe navedenog osigurača koje izgledom oponaša automatski prekidač radi zaštite od dodira. 
Komplet </t>
  </si>
  <si>
    <t>Jednopolna grebenasta sklopka u vlastitom kučištu 0-1, Un=400 V, In=12 A, ugrađuje se unutar ormara.</t>
  </si>
  <si>
    <t>Razdjelni ormar RO-JR2   komplet:</t>
  </si>
  <si>
    <t>RAZDJELNI ORMAR KRO-G1</t>
  </si>
  <si>
    <t xml:space="preserve">Jednopolni rastalni osigurač DO2, nazivne struje 32A, 230V. Stavka predviđa pripadno kučište za potrebe navedenog osigurača koje izgledom oponaša automatski prekidač radi zaštite od dodira. 
Komplet </t>
  </si>
  <si>
    <t>Jednopolna grebenasta sklopka u vlastitom kučištu 0-1, Un=400 V, In=20 A, ugrađuje se unutar ormara.</t>
  </si>
  <si>
    <t>Razdjelni ormar KRO-G1   komplet:</t>
  </si>
  <si>
    <t>RAZDJELNI ORMAR RO-JRG1</t>
  </si>
  <si>
    <t>Razdjelni ormar RO-JRG1   komplet:</t>
  </si>
  <si>
    <t>Dobava, montaža i spajanje razdjelnog ormara spremišta i serv. prostora, oznake R5-1 
Karakteristike razdjelnika:
- broj redova 1 po 12 modula (12M)
- stupanj zaštite IP40
- dimenzija cca. 317x346x96mm, (VxŠxD)
- samogasiva plastika otporna na vatru i visoke temperature, sa metalnim vratima 
Razdjeljnik je tipski, podžbukne izvedbe te dolazi u kompletu sa svim montažnim i spojnim priborom, vodičima unutrašnjih veza, rednim stezaljkama, brtvenim gumama, naljepnicama, vrećicom za umetanje sheme, faznim, N i PE sabirnicama.</t>
  </si>
  <si>
    <t xml:space="preserve">Rasvjeta prometnice pP4 koja vodi prema parkiralištu P4. Oznake u projektu "S1", sa svim montažnim priborom, priključnim materijalom i elementima. </t>
  </si>
  <si>
    <t xml:space="preserve">Rasvjeta prometnice pP4 koja vodi prema rotoru suzi. Oznaka u projektu "S2", sa svim montažnim priborom, priključnim materijalom i elementima. </t>
  </si>
  <si>
    <t>f7-1 prilazna aleja</t>
  </si>
  <si>
    <t>F12 - 1 zid grobne cjeline G1 i grobna polja uz zid sa sanitarijama W1</t>
  </si>
  <si>
    <t>m</t>
  </si>
  <si>
    <t xml:space="preserve">KABEL NAYY 4x35 mm2 </t>
  </si>
  <si>
    <t xml:space="preserve">KABEL NYY-J 3x4 mm2 </t>
  </si>
  <si>
    <t>FLEKSIBILNA INSTALACIJSKA PVC cijev CS32</t>
  </si>
  <si>
    <t>Strojni iskop jame u terenu za postavljanje tipskog gotovog zdenca EKK (MKZ) dimenzija 78 x 108 x 101. Količina iskopa = 0,9 m³. Odvoz viška materijala iz iskopa na deponij kojeg osigurava izvođač radova. Stavka obuhvaća i taksu za deponiranje. Komplet</t>
  </si>
  <si>
    <t>Strojni iskop jame u terenu za postavljanje tipskog gotovog zdenca EKK dimenzija 360 x 360 x 600. Količina iskopa = 0,08 m³. Odvoz viška materijala iz iskopa na deponij kojeg osigurava izvođač radova. Stavka obuhvaća i taksu za deponiranje. Komplet</t>
  </si>
  <si>
    <t>m3</t>
  </si>
  <si>
    <t>m2</t>
  </si>
  <si>
    <t>STROJNI ISKOP RUPE TA BETONSKI TEMELJ STUPA</t>
  </si>
  <si>
    <t>GROBNICE UZ ZID G1</t>
  </si>
  <si>
    <t>GROBNICE TIP N</t>
  </si>
  <si>
    <t>GROBNICE TIP N2</t>
  </si>
  <si>
    <t>GROBNICE TIP N3</t>
  </si>
  <si>
    <t>f2-1 parkiralište P1</t>
  </si>
  <si>
    <t>faza f2-1</t>
  </si>
  <si>
    <t>f1-1</t>
  </si>
  <si>
    <t>m'</t>
  </si>
  <si>
    <t>Izrada izravnavajućih slojeva za revizijska okna oborinskih kolektora betonom C16/20. Beton je dimenzija 160 × 160 cm i debljine 10 cm.</t>
  </si>
  <si>
    <t>faza f7-1</t>
  </si>
  <si>
    <t>Izvedba betonskih radova pri ugradnji biopročišćivača. Stavka uključuje izvedbu podložnog betona dimenzija 9,46×2,7×0,10 m betonom klase C16/20. U jediničnu cijenu uračunata je potrebna dobava, transport, ugradba i njega betona, te sav drugi rad i materijal potreban za dovršenje rada. Obračun po m3 betona.</t>
  </si>
  <si>
    <t xml:space="preserve">UKUPNO: </t>
  </si>
  <si>
    <t>F8a-1 dio centralnog trga</t>
  </si>
  <si>
    <t>NASIP UZ PARKIRALIŠTA P1</t>
  </si>
  <si>
    <t>Izvedba nasipa s materijalom dobivenim od iskopa koji je prethodno separiran. Nasip se izvodi u slojevima od 30ak cm ispod prefabrikata po perimetru parkirališta P1. Visina nasipa pojasa 0.75-1.25 m, širine 1-5 m (prema shemi slaganja prefabrikata). Nasuti materijal valjati i sabijati. Zahtjeva se modul stišljivosti Ms=25MN/m2. Stavka uključuje sav materijal, rad, prijevoz te sanaciju okoliša nakon dovršetka radova.</t>
  </si>
  <si>
    <t>* debljina ploče 15 cm</t>
  </si>
  <si>
    <t>AB ZIDOVI PORTALA I SANITARIJA</t>
  </si>
  <si>
    <t>sanitarije W1, nagib 1°, vijenac na 2,75 m, a sljeme na 4.75 m od k.g.p.</t>
  </si>
  <si>
    <t>GROBNICE TIP Na</t>
  </si>
  <si>
    <t>GROBNICE TIP N2-a</t>
  </si>
  <si>
    <t>1 grobnica</t>
  </si>
  <si>
    <t>2 grobnice</t>
  </si>
  <si>
    <t>Dobava, izrada i ugradba kabina sanitarija prema shemama. Pregrada se izvodi od HPL ploča koje su metalnim pločicama međusobno spojene, te aluminijskim okvirima i nogama odignuti 30 cm od podne plohe. Stavka je dimenzije 240 x 273 cm i uključuje vrata koja su zaokretna, širine 60 cm i otvaraju se prema van za 90°. Za bočne ploče su pričvrćene sa 2 para cilindričnih spojnica fi 16. Brava i kvaka su aluminijske s klasičnim ključem.</t>
  </si>
  <si>
    <t>2.1.</t>
  </si>
  <si>
    <t>2.2.</t>
  </si>
  <si>
    <t>KROVNA NADSVJETLA SANITARIJA</t>
  </si>
  <si>
    <t>Obračun prema m2 stvarno izvedenog podopolagačkog rada.</t>
  </si>
  <si>
    <t>Obračun po komadu stvarno izvedenog bravarskog rada.</t>
  </si>
  <si>
    <t>Prije izvođenja konstrukcije treba provjeriti upute za ugradnju proizvođača prozora za ravni krov.</t>
  </si>
  <si>
    <t>Opločenje betonskim opločnicima, formata 100 x 30 cm, debljine 6 cm. Opločnici se postavljaju na 5 cm debelu posteljicu od finog drobljenca - sipine. Opločnici slagani na način da se četiri fuge spoje u jednoj točki (prema nacrtu).</t>
  </si>
  <si>
    <t>Prije izvedbe opločenja obavezno predočiti projektantu uzorak materijala koji će se ugrađivati i ishoditi njegovu suglasnost.</t>
  </si>
  <si>
    <t>Dobava i ugradnja prozora za ravni krov s kupolom, dim. 100 x 200 cm, izrađen od aluminija koji je plastificiran u boji prema izboru projektanta. Kućište je visine 15 cm  (ispunjen izolacijskom pjenom). Otvor je zaštićen mliječnom akrilnom kupolom. Prozor je fiksni, bez mogućnosti otvaranja.</t>
  </si>
  <si>
    <t>Prije izvođenja potrebno je ishoditi odobrenje glavnog projektanta u pogledu detalja.</t>
  </si>
  <si>
    <t>Radionička dokumentacija je obveza izvođača.</t>
  </si>
  <si>
    <t>Dobava, izrada i ugradnja zaokretnih vrata. Vratna krila su oslonjena na cilindrične spojnice i kotače. Šire vratno krilo je spojnicama učvršćeno za sandučasti profil stupa, a kraće se pantama učvršćuje na armiranobetonski zid. Svako krilo vrata izvedeno je od čeličnog pocinčanog okvira na koje su vijčano pričvršćene prešane ploče čeličnog lima debljine 1mm. Ploče su prešane na način da se dobije dijagonalni križni napeti uzorak na prednjoj strani. Na isti način pričvršćuju se ploče i sa stražnje strane. Dimenzija presjeka kvadratnog okvira je 30 x 27 mm, debljine stijenke okvira 1.5 mm. Sandučasti profil stupa se temelji ankerima za armiranobetonske temelje zida, a uključuje varenje temeljne pločice i gornje pločice. Uključen je kompletan materijal, rad, prijevoz, okov i pribor.</t>
  </si>
  <si>
    <t>Stavka se sastoji od dva krila dim. 100 x 271 cm, i od dva krila dim. 150 x 271 cm. Uključivo tri čelična kotača.</t>
  </si>
  <si>
    <t>Tip A1a. Duljina 400 cm, širina 100 cm.</t>
  </si>
  <si>
    <t>NASIP ISPOD VATROGASNIH PRISTUPA</t>
  </si>
  <si>
    <t>Dobava, izrada i ugradnja vanjskih jednokrilnih zaokretnih vrata (čelična bravarija u negrijanim prostorima), dimenzije 100 x 210 cm. Stavka se sastoji od jednog vratnog krila. Krilo vrata izvedeno je od čeličnog pocinčanog lima debljine 4 mm. Na ploču lima se pričvšćuju nasadne petlje koje se sidre u armiranobetonski dovratnik - 2 para cilindričnih spojnica predvidivo fi 20. Bridovi lima su obrađeni tako da nemaju oštre rubove. Vratno krilo se ugrađuje tako da postoje zazori prema dovratnicima, čime se omogućuje ventilacija prostora. Uključiva izvedba stopera - čel. L profil - s magnetićima u armiranobetonskom dovratniku koji drži vrata u zatvorenom položaju. Detalj ručke prema izboru projektanta. Uključivo izvedba zidnog ili podnog odbojnika prema izboru projektanta. Vrata se liče u boju po izboru projektanta. Uključen je kompletan materijal, rad, prijevoz, okov i pribor.</t>
  </si>
  <si>
    <t>ZAOKRETNA VRATA NA ULAZIMA GROBNE CJELINE G1</t>
  </si>
  <si>
    <t>KROVNA NADSVJETLA</t>
  </si>
  <si>
    <t>OPLOČENJE VELIKOFORMATNIM PLOČAMA</t>
  </si>
  <si>
    <t>Tip A1c. Duljina 100 cm, širina 30 cm.</t>
  </si>
  <si>
    <t>3.1.</t>
  </si>
  <si>
    <t>3.2.</t>
  </si>
  <si>
    <t>3.3.</t>
  </si>
  <si>
    <t>Ova vrsta prefabrikata se polaže kao opločenje što uključuje izradu elemenata kraćih od 400 cm. Elementi se polažu principom 3 ili 4 fuge u jednoj točki (prema nacrtu).</t>
  </si>
  <si>
    <t>Ova vrsta prefabrikata se polaže kao opločenje što uključuje izradu elemenata kraćih od 400 cm. Elementi se polažu principom 3 fuge u jednoj točki, (prema nacrtu).</t>
  </si>
  <si>
    <t>* debljina ploče 10 cm</t>
  </si>
  <si>
    <t>TERRAZZO PLOČICE</t>
  </si>
  <si>
    <t>Ploče su otporne na prijelaz vatrogasnog vozila.</t>
  </si>
  <si>
    <t>Opločenje poda terrazzo betonskim pločicama formata 20 x 20 cm, punoplošno ljepljenim na fleksibilno građevinsko ljepilo na podlozi od cementnog lagano armiranog estriha. Ploče se slažu principom 4 fuge u jednu točku. Izvedba s minimalnom fugom. Stavka uključuje sav materijal, rad i prijevoz. Pločice moraju biti protuklizne izvedene s padom.</t>
  </si>
  <si>
    <t>Opločenje betonskim opločnicima (tip kao Beton Lučko velike ploče, boja svijetlosiva s dodatkom bijelog cementa - boja se ujednačava s nijansom betona prefabrikata) prema nacrtu. Završna obrada glatka. Postavljaju se na sloj tampona ili sipine. Opločenje je izvedeno s padom do 1%. Prije ugradnje potrebno je dostaviti primjerak opločnika na suglasnost glavnom projektantu. Vanjska obrada protuklizna, opločnici su otporni na smrzavanje i UV zrake. Fuge zapuniti mineralnim mortom (granulacija 0-4 mm). U stavku uključena sva rezanja i pripasavanja. Prilikom ugradnje slijediti upute proizvođača.</t>
  </si>
  <si>
    <t>Izrada podbetona temelja na površini očišćenog kamenog sloja. Izvodi se do donje kote temelja. Visina podbetona može biti promjenjiva, minimalne debljine 10 cm (20 cm kod ogradnih zidova). Beton C 16/20, razred izloženosti X0, razred konzistencije S2. U stavku uključen sav potreban materijal, rad i prijevoz.</t>
  </si>
  <si>
    <t>nagibi od 57° i 66°, vijenac na 2,30 m, sljeme na 4,30 m od k.g.p.</t>
  </si>
  <si>
    <t>ESTRIH</t>
  </si>
  <si>
    <t>AB TEMELJNE PLOČE</t>
  </si>
  <si>
    <t>Ploča portala dimenzije 210x205x60</t>
  </si>
  <si>
    <t>Ploča sanitarija W1 poprečnog presjeka 180x40</t>
  </si>
  <si>
    <t>ARMIRANOBETONSKI ZIDOVI SERVISNE GRAĐEVINE</t>
  </si>
  <si>
    <t>beton. zid sanitarija W1 visine 315 cm</t>
  </si>
  <si>
    <t>gabariti 260 x 110 x 295 cm</t>
  </si>
  <si>
    <t>gabariti 285 x 110 x 295 cm</t>
  </si>
  <si>
    <t>gabariti 505 x 110 x 295 cm</t>
  </si>
  <si>
    <t>gabariti 530 x 110 x 295 cm</t>
  </si>
  <si>
    <t>KOSI KROVOVI SERVISNE GRAĐEVINE I SANITARIJA W1</t>
  </si>
  <si>
    <t>VRATA U OTVORU ŠIRINE 500 CM</t>
  </si>
  <si>
    <t>Tip A1b. Duljina 400 cm, širina 33 cm.</t>
  </si>
  <si>
    <t>IZVEDBA BETONSKIH RADOVA PRI UGRADNJI BIOPROČIŠĆIVAČA</t>
  </si>
  <si>
    <t>Tip D8. Duljina 162 cm.</t>
  </si>
  <si>
    <t>volumen betona (m³) = 0,24</t>
  </si>
  <si>
    <t>volumen betona (m³) = 0,34</t>
  </si>
  <si>
    <t>Tip D9. Duljina 262 cm.</t>
  </si>
  <si>
    <t>volumen betona (m³) = 0,52</t>
  </si>
  <si>
    <t>Tip D10. Duljina 450 cm.</t>
  </si>
  <si>
    <t>Tip D11. Duljina 438 cm.</t>
  </si>
  <si>
    <t>volumen betona (m³) = 0,51</t>
  </si>
  <si>
    <t>Tip D12. Duljina 269 cm.</t>
  </si>
  <si>
    <t>Tip F8. Duljine 163 cm. Zub je promjenjive visine od 61 do 55 cm.</t>
  </si>
  <si>
    <t>Tip F9. Duljine 263 cm. Zub je promjenjive visine od 64,5 do 55 cm.</t>
  </si>
  <si>
    <t>Tip F10. Duljine 450 cm. Zub je promjenjive visine od 71,5 do 55 cm.</t>
  </si>
  <si>
    <t>volumen betona (m³) = 0,41</t>
  </si>
  <si>
    <t>volumen betona (m³) = 0,67</t>
  </si>
  <si>
    <t>volumen betona (m³) = 1,17</t>
  </si>
  <si>
    <t>Tip F11. Duljine 438 cm. Zub je promjenjive visine od 71 do 55 cm.</t>
  </si>
  <si>
    <t>volumen betona (m³) = 1,14</t>
  </si>
  <si>
    <t>Tip F12. Duljine 288 cm. Zub je promjenjive visine od 65,5 do 55 cm.</t>
  </si>
  <si>
    <t>Okno slivnika izvodi se od betonske ili PVC kanalizacijske cijevi Ø 400 mm. Ova cijev se polaže na betonsku podlogu površine 70×70 cm, debljine 20 cm. Podloga i obloga oko cijevi slivnika izvode se od betona C12/15, a ležaj rešetke izvodi se od betona C25/30.</t>
  </si>
  <si>
    <t>Obračun po komadu ugrađenog separatora</t>
  </si>
  <si>
    <t>volumen betona (m³) = 0,495</t>
  </si>
  <si>
    <t>volumen betona (m³) = 0,86</t>
  </si>
  <si>
    <t>volumen betona (m³) = 0,925</t>
  </si>
  <si>
    <t>oplata (m²) = 4,9</t>
  </si>
  <si>
    <t>oplata (m²) = 7,8</t>
  </si>
  <si>
    <t>oplata (m²) = 8,0</t>
  </si>
  <si>
    <t>oplata (m²) = 5,2</t>
  </si>
  <si>
    <t>oplata (m²) = 3,75</t>
  </si>
  <si>
    <t>oplata (m²) = 3,15</t>
  </si>
  <si>
    <t>oplata (m²) = 8,30</t>
  </si>
  <si>
    <t>oplata (m²) = 14,80</t>
  </si>
  <si>
    <t>oplata (m²) = 15,20</t>
  </si>
  <si>
    <t>oplata (m²) = 8,90</t>
  </si>
  <si>
    <t>oplata (m²) = 5,63</t>
  </si>
  <si>
    <t>oplata (m²) = 10,30</t>
  </si>
  <si>
    <t>oplata (m²) = 11,20</t>
  </si>
  <si>
    <t>oplata (m²) = 5,3</t>
  </si>
  <si>
    <t>oplata (m²) = 14,20</t>
  </si>
  <si>
    <t>Izrada cementnog estriha debljine 5 cm u podu grijanih i negrijanih prostora. Estrih armiran mikrovlaknima (2400 kg/m³), gornja površina fino zaglađena i izvedena u nagibu prema poziciji odvodnje ili prema vani, elastično dilatiran od obodnih zidovima s umetcima traka od pjenaste elastične PE folije debljine 0,5 cm, preko betonskog zida i hidroizolacijskih folija podizanih u vertikalu u visini podnih slojeva, reške širine cca 1 cm na spoju estriha i opločenja sa obodnim zidovima izvesti otvorene, bez krute veze i naknadno brtvljene trajnoelastičnim kitom.</t>
  </si>
  <si>
    <t>ZIDANI ZIDOVI</t>
  </si>
  <si>
    <t>Zidanje unutarnjih pregradnih zidova od šuplje blok opeke (800 kg/m³) debljine 10 cm u mortu razreda M5. Pri izvedbi ziđa zidane konstrukcije zidni elementi povezuju se mortom uz potpuno ispunjavanje horizontalnih i vertikalnih sljubnica. Pri zidanju ziđa zidni elementi zida trebaju se preklapati za pola duljine zidnog elementa, mjereno u smjeru zida, a iznimno za 0,4 visine zidnog elementa, ali ne manje od 4,5 cm.</t>
  </si>
  <si>
    <t>ZIDANI ZID 10cm</t>
  </si>
  <si>
    <t xml:space="preserve"> Visina zida je 280 cm.</t>
  </si>
  <si>
    <t>2.3.</t>
  </si>
  <si>
    <t>1.1.</t>
  </si>
  <si>
    <t>5.1.</t>
  </si>
  <si>
    <t>5.2.</t>
  </si>
  <si>
    <t>beton. zid portala visine 295 cm.</t>
  </si>
  <si>
    <t>Temelj poprečnog presjeka 140-165</t>
  </si>
  <si>
    <t>17 grobnica</t>
  </si>
  <si>
    <t>10 grobnica</t>
  </si>
  <si>
    <t>Montaža instalacijskog elementa za wc školjku s niskošumnim ugradbenim vodokotlićem kao Geberit Duofix sa odzračivanjem iz WC školjke. U cijenu uključiti i potreban sitni i vezni materijal neophodan za montažu a koji se ne isporučuje u kompletu i sve komponente za izradu potrebnog spoja na odzdračnike Ø75. U cijenu uključiti transport i skladištenje na gradilištu. Cijena sadrži sav rad i potreban materijal za montažu.</t>
  </si>
  <si>
    <t>Dopunska ploča E14, 60×30 cm</t>
  </si>
  <si>
    <t>Dopunska ploča E14-1, 60×30 cm</t>
  </si>
  <si>
    <t>Isprekidana  uzdužna crta (H03), razdjelna, duljina puno 3 prazno 3 m, debljine 12 cm.</t>
  </si>
  <si>
    <t>Puna crta zaustavljanja (H14), debljine 50cm.</t>
  </si>
  <si>
    <t>Isprekidana crta zaustavljanja (H15), debljine 50cm.</t>
  </si>
  <si>
    <t>Strelica dva smjera (H28), duljine 5 m.</t>
  </si>
  <si>
    <t>Strelica dva smjera (H29), duljine 5 m.</t>
  </si>
  <si>
    <t>Strelica dva smjera (H30), duljine 5 m.</t>
  </si>
  <si>
    <t>Izrada prometnih površina za posebne namjene-mjesta namijenjena isključivo osobama s invaliditetom (H57-1) žute boje zajedno s površinom sa zabranjenim parkiranjem i zaustavljanjem između 2 parkirna mjesta.  Oznake na kolniku izvode se prema projektu prometne opreme i signalizacije, a u skladu s HRN 1436. U cijenu uključiti čišćenje kolnika neposredno prije izrade oznaka, predmarkiranje, nabava i prijevoz materijala (boja, razrjeđivač, reflektirajuće kuglice), prethodna dopuštenja i atesti te tekuća kontrola kvalitete, sav rad, pribor i oprema za izradu oznaka. Obračun je po komadu izvedenih oznaka.</t>
  </si>
  <si>
    <t>Parkiranje osoba s invaliditetom (H57-1)</t>
  </si>
  <si>
    <t>Dobava materijala, prefabriciranje i ugradnja armirano-betonskog elementa betonom C 35/40, prema nacrtu. Svi su prefabrikati L presjeka, osim tipa A koji su ploče. Element pokosa je širine 100 cm, sa zubom od 55 cm, a debljine stijenke 18 cm (osim A1a). Dužina je promjenjiva. Elementu se ugrađuju kuke za prenošenje-prema nacrtu, te se postavlja na temeljne zidove/stope. Po izvedbi kuke se izrezuju i mjesta se obrađuju antikorozivnom zaštitom. Element se izvodi u tvornici montažnih AB elemenata u čeličnoj oplati, na vibrostolu. Maksimalna veličina zrna agregata je 8 mm. Obrada površine glatka, po skidanju oplate betonsko lice ostaje trajno vidljivo. Razred izloženosti XC2, XD3, XS1, razred konzistencije S1. U cijenu uključiti nabavu, dopremu, ugradnju, zaštitu i njegu betona. Oznaka armature B500B.</t>
  </si>
  <si>
    <t>Dobava materijala, betoniranje armirano-betonskih nadzemnih grobnica betonom C 30/37, prema nacrtu. Grobnice su vanjskih gabarita opisanih u stavki.  Grobnice se izvode u sklopu armirano-betonskog ogradnog zida. Maksimalna veličina zrna agregata je 16 mm. Beton s dodatkom inhibitora korozije poput tipa MCI-206-NS. Obrada površine glatka, izvedba u glatkoj oplati, a po skidanju oplate betonsko lice ostaje trajno vidljivo. Razred izloženosti XC2, XD1, XS1, razred konzistencije S2 i S3. U cijenu uključiti nabavu, dopremu, ugradnju, zaštitu i njegu betona.</t>
  </si>
  <si>
    <t>Izrada armirano-betonskih kosih ploča četverostrešnog krova portala cjeline G1, debljine 20 cm, betonom C30/37 s dodacima za vodonepropusnost i plastifikatorima, ugradnja s vibriranjem i bentonitnim vrpcama ili plastičnim trakama ugrađenim na svim pozicijama prekida betoniranja, s agregatom maksimalne veličine zrna 16 mm. U cjelini G1 kota strehe je na visini 2.75 m, a tjemena na visini 7.5 m mjereno od kote gotovog poda. Beton s dodatkom inhibitora korozije poput tipa MCI-206-NS. Ploče izvedene u nagibu prema rubovima od 1°. Beton izveden u glatkoj oplati dimenzije 200 x 50 cm, po skidanju oplate betonsko lice ostaje trajno vidljivo. Razred izloženosti XD1, XS1, razred konzistencije S3 i S2. U cijenu uključiti nabavu dopremu, ugradnju, zaštitu i njegu betona. U stavku je uključena dobava, montaža i demontaža skele. Skele izvesti prema normama i u skladu s propisima zaštite na radu.</t>
  </si>
  <si>
    <t>Izrada armirano-betonskih kosih ploča četverostrešnog krova servisne građevine I sanitarija W1 debljine 20 cm, betonom C30/37 s dodacima za vodonepropusnost i plastifikatorima, ugradnja s vibriranjem i bentonitnim vrpcama ili plastičnim trakama ugrađenim na svim pozicijama prekida betoniranja, s agregatom maksimalne veličine zrna 16 mm. Beton d dodatkom inhibitora korozije poput tipa MCI-206-NS. Beton izveden u glatkoj oplati dimenzije 200 x 50 cm, po skidanju oplate betonsko lice ostaje trajno vidljivo. Razred izloženosti XD1, XS1, razred konzistencije S3 i S2. Razred vodonepropusnosti VDP3 (15mm). U cijenu uključiti nabavu dopremu, ugradnju, zaštitu i njegu betona. U stavku je uključena dobava, montaža i demontaža skele. Skele izvesti prema normama i u skladu s propisima zaštite na radu.</t>
  </si>
  <si>
    <t>Izrada armiranobetonskog zida portala i sanitarija cjeline G1, debljine 20 cm, betonom C30/37 s dodacima za vodonepropusnost i plastifikatorima, ugradnja s vibriranjem i bentonitnim vrpcama ili plastičnim trakama ugrađenim na svim pozicijama prekida betoniranja, s agregatom maksimalne veličine zrna 16 mm. Beton s dodatkom inhibitora korozije poput tipa MCI-206-NS. Beton izveden u glatkoj oplati dimenzije 200 x 50 cm, po skidanju oplate betonsko lice ostaje trajno vidljivo. Oplatu treba po visini slagati tako da je donji dio (prvi do temelja) varijabilan, a horizontalni razmak oplate je istovjetan horizontalnom razmaku oplate ogradnih zidova uz portale. Razred izloženosti XD1, XS1, razred konzistencije S3. U cijenu uključiti nabavu dopremu, ugradnju, zaštitu i njegu betona.</t>
  </si>
  <si>
    <t xml:space="preserve">Izrada armiranobetonskih obodnih zidova cjeline G1, debljine 30 cm do maksimalne visine 495 cm od gornje kote temelja, betonom C30/37, ugradnja s vibriranjem, izvodi se u kampadama od 2 do 4 m, s agregatom maksimalne veličine zrna 16 mm. Zid se izvodi u 2 takta, 1.takt do visine 3,5m, a drugi takt od 3,5 m do vrha. Beton s dodatkom inhibitora korozije poput tipa MCI-206-NS. Beton izveden u glatkoj oplati dimenzije 200 x 50 cm, po skidanju oplate betonsko lice ostaje trajno vidljivo. Oplatu treba po visini slagati tako da je donji dio (prvi do temelja) varijabilan, a na vrhu zida uvijek se slaže puna oplata (50 cm). Razred izloženosti XC2, XD1, XS1, razred konzistencije S2 i S3. U cijenu uključiti nabavu dopremu, ugradnju, zaštitu i njegu betona.
</t>
  </si>
  <si>
    <t>Izrada trakastih temelja rubnjaka betonom C 20/25. Izvode se na sloju sipine od 5 cm, razred izloženosti X0, razred konzistencije S2. Temelji poprečnog presjeka 25 x 30 cm. U cijenu uključiti nabavu dopremu, ugradnju, zaštitu i njegu betona.  U stavku uključen sav potreban materijal, rad i prijevoz.</t>
  </si>
  <si>
    <t xml:space="preserve">Izrada armiranobetonskih temelja betonom C 30/37 na podlogu od podbetona. Maksimalna veličina zrna agregata 32 mm. Razred izloženosti XC2, razred konzistencije S3 i S2. U cijenu uključiti nabavu, dopremu, ugradnju, zaštitu i njegu betona. </t>
  </si>
  <si>
    <t xml:space="preserve">Izrada kaskadnih armiranobetonskih temelja prefabrikata betonom C 30/37 na podlogu od podbetona. Minimalna visina temelja je 0,3 m, a maksimalna visina 1,15 m. Maksimalna veličina zrna agregata 32 mm. Razred izloženosti XC2, razred konzistencije S3 i S2. U cijenu uključiti nabavu, dopremu, ugradnju, zaštitu i njegu betona.  </t>
  </si>
  <si>
    <t>DOBAVA I UGRADNJA ARMATURE</t>
  </si>
  <si>
    <t>Armatura treba biti izvedena prema izvedbenom projektu.</t>
  </si>
  <si>
    <t>Za obračun se priznaju količine tražene projektom i teoretske težine po profilima sa svim potrebnim podmetačima i distancerima.</t>
  </si>
  <si>
    <t>Obračun po kg ugrađene armature bez obzira na profil.</t>
  </si>
  <si>
    <t>Armatura mora biti izvedena prema izvedbenom projektu.</t>
  </si>
  <si>
    <t>Kaskadni temelji prefabrikata</t>
  </si>
  <si>
    <t>servisna građevina</t>
  </si>
  <si>
    <t>sanitarije W1</t>
  </si>
  <si>
    <t>portal u liniji H</t>
  </si>
  <si>
    <t>ogradni zid i grobnice u liniji H</t>
  </si>
  <si>
    <t>temelj ogradnog zida u liniji H</t>
  </si>
  <si>
    <t>Dobava, ispravljanje, čišćenje, siječenje, savijanje i ugradba armature (betonskog željeza i armaturnih mreža), a prema armaturnim planovima i iskazima armatura. Obračun po kilogramu ugrađene armature.</t>
  </si>
  <si>
    <t>Sva oprema ceste, vertikalna i horizontalna signalizacija, izvodi se u skladu s Pravilnikom o prometnim znakovima, opremi i signalizaciji na cestama (NN 92/19) i važećim hrvatskim normama koje reguliraju to područje.</t>
  </si>
  <si>
    <t>Znak C06, 60×60 cm</t>
  </si>
  <si>
    <t>Znak C83 (trak za lijevo skretanje), 60×90 cm</t>
  </si>
  <si>
    <t>Znak C83 (trak za desno skretanje), 60×90 cm</t>
  </si>
  <si>
    <t>Izrada polja za usmjeravanje prometa ispred otoka za razdvajanje prometnih tokova (H47) bijele boje. Oznake na kolniku izvode se prema projektu prometne opreme i signalizacije, a u skladu s HRN 1436. U cijenu uključiti čišćenje kolnika neposredno prije izrade oznaka, predmarkiranje, nabava i prijevoz materijala (boja, razrjeđivač, reflektirajuće kuglice), prethodna dopuštenja i atesti te tekuća kontrola kvalitete, sav rad, pribor i oprema za izradu oznaka. Obračun je po m2 ukupne bruto površine oznake.</t>
  </si>
  <si>
    <t>Izrada polja za usmjeravanje prometa između dva traka sa suprotnim smjerovima (H46) bijele boje. Oznake na kolniku izvode se prema projektu prometne opreme i signalizacije, a u skladu s HRN 1436. U cijenu uključiti čišćenje kolnika neposredno prije izrade oznaka, predmarkiranje, nabava i prijevoz materijala (boja, razrjeđivač, reflektirajuće kuglice), prethodna dopuštenja i atesti te tekuća kontrola kvalitete, sav rad, pribor i oprema za izradu oznaka. Obračun je po m2 ukupne bruto površine oznake.</t>
  </si>
  <si>
    <t>Izrada-obilježavanje mjesta za parkiranje-okomito (H61-1) bijele boje.  Oznake na kolniku izvode se prema projektu prometne opreme i signalizacije, a u skladu s HRN 1436. U cijenu uključiti čišćenje kolnika neposredno prije izrade oznaka, predmarkiranje, nabava i prijevoz materijala (boja, razrjeđivač, reflektirajuće kuglice), prethodna dopuštenja i atesti te tekuća kontrola kvalitete, sav rad, pribor i oprema za izradu oznaka. Obračun je po komadu izvedenih oznaka.</t>
  </si>
  <si>
    <t>Stup visine 2.60 metara (0.8+1.2+0.6) za B47</t>
  </si>
  <si>
    <t>F5-1 odlaganje otpada E1 i servisi</t>
  </si>
  <si>
    <t>sjever - zid i staza</t>
  </si>
  <si>
    <t>istok - staza</t>
  </si>
  <si>
    <t>zapad - staza</t>
  </si>
  <si>
    <t>jug - staza</t>
  </si>
  <si>
    <t>F15.9-1 Aleja A3.1-1</t>
  </si>
  <si>
    <t>f3a-1 cesta i rotor suza</t>
  </si>
  <si>
    <t>ŠIROKI ISKOP STIJENE</t>
  </si>
  <si>
    <t>Obračun po m³  stvarno izvedenog zahvata u sraslom stanju tla bez obzira na njegovu kategoriju.</t>
  </si>
  <si>
    <t>ZBIJANJE TLA</t>
  </si>
  <si>
    <t>ZBIJANJE TEMELJNOG TLA</t>
  </si>
  <si>
    <t>Uređenje temeljnog tla mehaničkim zbijanjem. Odnosi se na temeljno tlo iskopa svih građevina, ogradnih zidova, grobnica grobne cjeline G1. U cijenu je uključeno prethodno čišćenje te planiranje i rad potreban za postizanje optimalne vlažnosti vezanih tala, vlaženjem ili rahljenjem i sušenjem.</t>
  </si>
  <si>
    <t>Obračun po m² stvarno izvedenih radova zbijanja temeljnog tla.</t>
  </si>
  <si>
    <t>sjever - zid</t>
  </si>
  <si>
    <t>sjever - staza</t>
  </si>
  <si>
    <t>F5-1 odlaganje otpada i servisi</t>
  </si>
  <si>
    <t>F5-1        odlaganje otpada E1 i servisi</t>
  </si>
  <si>
    <t xml:space="preserve">Obodni zidovi G1,  su visine 375 - 495 cm.  </t>
  </si>
  <si>
    <t>F5-1  odlaganje otpada E1 i servisi</t>
  </si>
  <si>
    <t>F12a-1             zid grobne cjeline G1 i grobna polja XIV. i XV., staza uz zid</t>
  </si>
  <si>
    <t>f7-1 - prilazna aleja</t>
  </si>
  <si>
    <t>istok - zid</t>
  </si>
  <si>
    <t>zapad - zid</t>
  </si>
  <si>
    <t>jug - zid</t>
  </si>
  <si>
    <t>PROMETNICA</t>
  </si>
  <si>
    <t>Ovaj dio troškovnika odnosi se na izgradnju prometnice u skladu sa glavnim projektom prometnice. U troškovniku ovog  projekta dani su opisi stavaka za sve vrste predviđenih radova. Za sve što eventualno nije obuhvaćeno tim opisima, izvoditelj radova dužan je pridržavati se opisa danih u Općim tehničkim uvjetima za radove na cestama (OTU) koje je 2001. g. izdao IGH Zagreb, postojećih propisa i Hrvatskih normi.</t>
  </si>
  <si>
    <t>Iskolčenje i održavanje trase. Stavka obuhvaća iskolčenje trase ceste, održavanje točaka operativnog poligona i repera te sva geodetska mjerenja kojima se podaci iz projekta prenose na teren i obrnuto, osiguranje osi iskolčene trase, profiliranje,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Obračun je po metru trase i priključaka u skladu s projektom. Izvedba, kontrola kakvoće i obračun prema OTU 1-02.</t>
  </si>
  <si>
    <t>faza f1-1</t>
  </si>
  <si>
    <t>faza f4a-1</t>
  </si>
  <si>
    <t>etapa E7</t>
  </si>
  <si>
    <t>faza f3a-1</t>
  </si>
  <si>
    <t>Iskolčenje i održavanje trase. Stavka obuhvaća iskolčenje parkirališta, održavanje točaka operativnog poligona i repera te sva geodetska mjerenja kojima se podaci iz projekta prenose na teren i obrnuto, osiguranje osi iskolčene trase, profiliranje,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Obračun je po metru kvadratnom površine parkirališta u skladu s projektom. Izvedba, kontrola kakvoće i obračun prema OTU 1-02.</t>
  </si>
  <si>
    <t xml:space="preserve">faza f4a-1 </t>
  </si>
  <si>
    <t>Nabava i postavljanje vertikalne prometne signalizacije potrebne za privremenu regulaciju prometa.
Postavljanje odgovarajuće prometne signalizacije i opreme za osiguranje privremene regulacije prometa za vrijeme izvođenja radova.   Stavka obuhvaća nabavu, montažu, održavanje  i demontažu privremene signalizacije, opreme i oznaka za osiguranje privremene regulacije prometa za vrijeme izvođenja radova, a u svemu prema elaboratu privremene regulacije prometa. 
Obračun po kompletu cjelokupne vertikalne prometne signalizacije potrebne za izgradnju ceste.</t>
  </si>
  <si>
    <t xml:space="preserve">faza f1-1 </t>
  </si>
  <si>
    <t>Izvedba temelja i postavljanje stupova - nosača prometnih znakova. Iskop za temelje, izrada betonskih temelja, oblika krnje piramide sa stranama donjeg kvadrata 30 cm i gornjeg 20 cm i dubine 70 cm, od betona klase C 20/25 (MB25) s nabavom, ugradnjom i njegom betona te zatrpavanje nakon izrade temelja materijalom iz iskopa s odvozom viška materijala na deponij. Postavljanje nosača (stupova) i pričvršćivanje prometnih znakova od Fe cijevi promjera 63.5 mm sa zaštitnom vrućim pocinčavanjem prosječne debljine 85 µm odnosno dvostruki sustav iste zaštite dimenzija i vrste prema projektu prometne opreme i signalizacije, a u skladu s HRN 12899-1. u cijenu uključiti nabavu i postavu stupova u svježi beton dubine min 70 cm. Slobodna visina stupa ispod znaka je 1.5 m. U cijenu uključiti nabavu materijala, oplata, betona temelja. Obračun po komadu.</t>
  </si>
  <si>
    <t>Stup visine 3.60 metara (0.8+2.2+0.6)</t>
  </si>
  <si>
    <t>Prometni znakovi izričitih naredbi (B). Postavljanje prometnih znakova izričitih naredbi prema projektu prometne opreme i signalizacije, a u skladu s HRN 12899-1.
U cijenu uključiti  izradu i nabavu znakova s bojenjem i lijepljenjem folije, svi prijevozi, prijenosi i skladištenje, sav rad i materijal, te pričvrsni elementi i pribor za ugradnju po uvjetima iz projekta. Obračun je po broju komada pričvršćenih znakova.  Količine prema specifikaciji prometnih znakova i opreme.</t>
  </si>
  <si>
    <t>Prometni znakovi obavijesti (C). Postavljanje prometnih znakova obavijesti prema projektu prometne opreme i signalizacije, a u skladu s HRN 12899-1.
U cijenu uključiti  izradu i nabavu znakova s bojenjem i lijepljenjem folije, svi prijevozi, prijenosi i skladištenje, sav rad i materijal, te pričvrsni elementi i pribor za ugradnju po uvjetima iz projekta. Obračun je po broju komada pričvršćenih znakova.  Količine prema specifikaciji prometnih znakova i opreme.</t>
  </si>
  <si>
    <t>Dopunske ploče (E). Postavljanje dopunskih ploča na prometne znakove prema projektu prometne opreme i signalizacije, a u skladu s HRN 12899-1.
U cijenu uključiti  izradu i nabavu znakova s bojenjem i lijepljenjem folije, svi prijevozi, prijenosi i skladištenje, sav rad i materijal, te pričvrsni elementi i pribor za ugradnju po uvjetima iz projekta. Obračun je po broju komada pričvršćenih dopunskih ploča.  Količine prema specifikaciji prometnih znakova i opreme.</t>
  </si>
  <si>
    <t>Poprečne oznake na kolniku. Izrada poprečnih oznaka na kolniku prema projektu prometne opreme i signalizacije, a u skladu s HRN 1436. U cijenu uključiti čišćenje kolnika neposredno prije izrade oznaka, predmarkiranja, nabava i prijevoz materijala (boja, razrjeđivač, reflektirajuće kuglice), prethodna dopuštenja i atesti te tekuća kontrola kvalitete, sav rad, pribor i oprema za izradu oznaka.</t>
  </si>
  <si>
    <t xml:space="preserve">faza f1-1: </t>
  </si>
  <si>
    <t>Strelica jedan smjer - ravno (H22), duljine 5 m.</t>
  </si>
  <si>
    <t>Strelica jedan smjer - lijevo (H23), duljine 5 m.</t>
  </si>
  <si>
    <t>Strelica jedan smjer - desno (H24), duljine 5 m.</t>
  </si>
  <si>
    <t xml:space="preserve">faza f2-1: </t>
  </si>
  <si>
    <t>Izrada pješačkog prijelaza (H19) bijele boje. Oznake na kolniku izvode se prema projektu prometne opreme i signalizacije, a u skladu s HRN 1436. U cijenu uključiti čišćenje kolnika neposredno prije izrade oznaka, predmarkiranje, nabava i prijevoz materijala (boja, razrjeđivač, reflektirajuće kuglice), prethodna dopuštenja i atesti te tekuća kontrola kvalitete, sav rad, pribor i oprema za izradu oznaka. Obračun je po m2 ukupne bruto površine oznake.</t>
  </si>
  <si>
    <t xml:space="preserve">faza f2-1 </t>
  </si>
  <si>
    <t>faza f2-1:</t>
  </si>
  <si>
    <t xml:space="preserve">Geodetski snimak izvedenog stanja. Predaje se investitoru u cjelovitom kartiranom i digitalnom obliku. Broj primjeraka prema dogovoru s investitorom (ovisno o potrebama investitora i komunalnih poduzeća. Elaborat mora biti izrađen u apsolutnim (x, y, z) koordinatama i ovjeren od nadležnog katastarskog ureda. Mjeri se i plaća po metru trase, priključnih cesta i objekata. Sve u skladu s OTU 1-02. </t>
  </si>
  <si>
    <t>oborinski kolektor OK1 do upojnog bunara</t>
  </si>
  <si>
    <t>priključci slivnika OK1</t>
  </si>
  <si>
    <t>f2-1</t>
  </si>
  <si>
    <t>oborinski kolektor OK2a</t>
  </si>
  <si>
    <t>priključci slivnika OK2a</t>
  </si>
  <si>
    <t>oborinski kolektor OK2b</t>
  </si>
  <si>
    <t>priključci slivnika OK2b</t>
  </si>
  <si>
    <t>Iskopani materijal odlaže se na jednu stranu rova najmanje 1,00 m tako da se osigura nesmetan rad u rovu. U jediničnu cijenu uključen utovar i transport do gradilišne deponije.</t>
  </si>
  <si>
    <t xml:space="preserve">f1-1 </t>
  </si>
  <si>
    <t>OK1 do upojnog bunara</t>
  </si>
  <si>
    <t>OK2a + OK2b</t>
  </si>
  <si>
    <t xml:space="preserve">Stavkom (jediničnom cijenom) je obračunato razupiranje i podupiranje rova. </t>
  </si>
  <si>
    <t>Strojni iskop jama za slivnike. Jame su dubine 1,00 m mjereno od nivoa posteljice kolnika, tlocrtne površine 1,00×1,00 m. Iskopani materijal treba odbaciti 1,00 m od građevne jame. Dno jame mora se fino isplanirati na točnost ± 2 cm. U jediničnu cijenu uključen utovar i transport do gradilišne deponije.</t>
  </si>
  <si>
    <t>f1-1: kom 18</t>
  </si>
  <si>
    <t>f2-1: kom 34</t>
  </si>
  <si>
    <t>f6a-1</t>
  </si>
  <si>
    <t>separator</t>
  </si>
  <si>
    <t xml:space="preserve">upojni bunar </t>
  </si>
  <si>
    <t>Izrada kamenog nabačaja oko vanjskih zidova upojnih bunara od krupnog kamena minimalne veličine 15 cm bez primjese humusa. Visina nabačaja ovisi o dubini upojnog bunara. Kameni nabačaj izvodi se prema detalju u projektu. Kameni nabačaj s gornje strane i strane pokosa iskopa  zaštititi slojem geotekstila radi prodiranja sitnih čestica materija.</t>
  </si>
  <si>
    <t>Nabava, doprema i polaganje geotekstila, na kameni nabačaj i pokos iskopa oko upojnih bunara, a ispod nasipnog kamenog materijala, te oko cijelog filterskog sloja u drenažnim kanalima.</t>
  </si>
  <si>
    <t>Izrada slivnika.</t>
  </si>
  <si>
    <t>f2-1: kom 17</t>
  </si>
  <si>
    <t>Izrada betonske zaštite kanalizacijskih cijevi za priključke slivnika i linijskih rešetki.</t>
  </si>
  <si>
    <t>Stavka obuhvaća izradu betonske zaštite kanalizacijskih cijevi Ø110, Ø160 i Ø200 mm za priključke slivnika betonom C12/15. Obloga se izvodi iznad tjemena cijevi u debljini sloja od 10 cm, a u cijeloj širini rova.</t>
  </si>
  <si>
    <t>OK1 = 7 komada</t>
  </si>
  <si>
    <t>OK2a + OK2b = 5 + 5 = 10 komada</t>
  </si>
  <si>
    <t xml:space="preserve">Izvedba podložnog sloja za PEHD (polietilenska) montažna revizijska okna oborinskih kolektora, armiranim betonom C30/37. U donju zonu se prije betoniranja ugrađuju mreže B500A (Q 335), a donji dio montažnog okna s kinetom se ugrađuje na odgovarajuću visinsku kotu (niveleta) u svježi beton (ojačanja ovog dijela okna s kinetom!). U dno ugraditi armaturnu mrežu B500A (Q 335).
</t>
  </si>
  <si>
    <t>f6a-1: upojni bunar</t>
  </si>
  <si>
    <t>armaturne šipke B500B,
armaturne mreže B500A</t>
  </si>
  <si>
    <t>MONTERSKI RADOVI</t>
  </si>
  <si>
    <t>Za navedene cijevi i okna ponuđač je dužan u ponudi priložiti potvrdu o sukladnosti izdanu temeljem izvješća ispitnog laboratorija za ispitivanje svojstava polimernih materijala akreditiranog od strane Hrvatske akreditacijske agencije i temeljem Certifikata izdanog od potvrdbenog tijela ovlaštenog prema EN 45011 za tu vrstu materijala, te potvrdu kojom nezavisni ispitni laboratorij ovlašten prema EN ISO/IEC 17025 potvrđuje da unutrašnji zaštitni poliesterski sloj cijevi bez punila i ojačanja ima debljinu minimalno 1 mm.</t>
  </si>
  <si>
    <t>Dobava i ugradba lijevanoželjeznih rešetki za slivnike s okvirom i dijagonalno postavljenim upojnim rebrima.</t>
  </si>
  <si>
    <t>Nakon montaže kanalizacijskih cijevi oborinskih kolektora, priključaka slivnika i priključaka za separatore i upojne bunare mora se izvršiti njihovo ispitivanje na vodonepropusnost. Stavka obuhvaća punjenje cijevi vodom, tlačenje na ispitni tlak od 3 bara, kontrolu spojeva cijevi, ispuštanje vode i ispravak eventualnih neispravnosti.</t>
  </si>
  <si>
    <t>oborinski kolektor OK1</t>
  </si>
  <si>
    <t>Nakon montaže kanalizacijskih cijevi oborinskih kolektora, priključaka slivnika i ostalih priključaka mora se izvršiti njihovo ispitivanje na protočnost. Stavka obuhvaća punjenje cijevi vodom, kontrolu spojeva cijevi, ispuštanje vode i ispravak eventualnih neispravnosti.</t>
  </si>
  <si>
    <t>CCTV inspekcija.</t>
  </si>
  <si>
    <t>Izrada geodetskog elaborata izvedenog stanja.</t>
  </si>
  <si>
    <t>pdv 25%</t>
  </si>
  <si>
    <t>faza f6a-1</t>
  </si>
  <si>
    <t>faza f8a-1</t>
  </si>
  <si>
    <t>faza f12a-1</t>
  </si>
  <si>
    <t>faza f8c-1</t>
  </si>
  <si>
    <t xml:space="preserve">Specifikacija cijevi, fazonskih komada i armatura prema iskazu vodovodnog materijala i shemi čvorova. 
Izrada i kvaliteta prema postojećim propisima HRN, DIN, ISO. Fazonski komadi previđeni su od lijevanog željeza (nodularni lijev i sivi lijev), a zasuni od lijevanog željeza (nodularni lijev), prema katalogu kao npr. MIV Varaždin. Sve fazonske komade i armature moraju imati zaštitu epoksidnim premazom izvana i iznutra – to je tvornički. 
</t>
  </si>
  <si>
    <t xml:space="preserve">Razvod sanitarne hladne i tople vode </t>
  </si>
  <si>
    <t>Cijevi vođene u zidnim i podnim usjecima izolirati izolacijom tipa Armaflex AF-1 8-10mm. Obračun se vrši po metru montirane i izolirane cijevi. U stavku uračunati spojne komade i sav potreban brtveni i spojni materijal.</t>
  </si>
  <si>
    <t>faza 12e-1</t>
  </si>
  <si>
    <t>ZAVRŠNI RADOVI - Ukupno (kn)</t>
  </si>
  <si>
    <t>UKUPNO (bez PDV-a u kunama):</t>
  </si>
  <si>
    <t>PDV (25% u kunama):</t>
  </si>
  <si>
    <t>SVEUKUPNO (sa PDV-om u kunama):</t>
  </si>
  <si>
    <t xml:space="preserve">Sa svim montažnim priborom, priključnim materijalom i elementima. </t>
  </si>
  <si>
    <t xml:space="preserve">Kriteriji za ocjenu jednakovrijednosti:
- LED PWM DALI AC/DC transformator. 
- Uređaj radi u minimalnom rasponu od 90 do 305V AC.
- Efikasnost uređaja do minimalno 90%, s pasivnim hlađenjem.
- Minimalni raspon temperature radnog ambijenta od -40°C do 85°C uz slobodno strujanje zraka.
- Mehanička zaštita minimalno IP67. 
- Minimalna razina dimanja do 0.2% za DALI tip. 
- Životni vijek minimalno 50000h.
- 24V konstantnog napona na sekundaru.
- Max. opterećenje 60W. 
- Maksimalna struja pri 24V - 2.5A.
- Uređaj ENEC certificiran.
- Dimenzije: 150 x 53 x 35 [mm].
</t>
  </si>
  <si>
    <t>Dobava, montaža i spajanje LED PWM DALI AC/DC transformatora. Uređaj radi u minimalnom rasponu od 90 do 305V AC. Efikasnost uređaja do minimalno 90%, s pasivnim hlađenjem. Minimalni raspon temperature radnog ambijenta od -40°C do 85°C uz slobodno strujanje zraka. Mehanička zaštita minimalno IP67. Minimalna razina dimanja do 0.2% za DALI tip. Životni vijek minimalno 50000h. 24V konstantnog napona na sekundaru. Max. opterećenje 60W. Maksimalna struja pri 24V - 2.5A. Uređaj ENEC certificiran. Dimenzije: 150 x 53 x 35 [mm].</t>
  </si>
  <si>
    <t xml:space="preserve">Kriteriji za ocjenu jednakovrijednosti:
- Nadgradna zidna svjetiljka protupanične rasvjete s jednostrano digitalno printanim pokazivačem smjera "DOLJE"
- Svjetiljka izrađena od bijelog polikarbonata
- Difuzor izrađen od polikarbonata
- Autotest
- Integrirane, hermetički zatvorene baterije LiFePO4
- Autonomija svjetiljke minimalno 1h
- Dimenzije svjetiljke: 226x125x42mm
- Udaljenost uočavanja VD 20m
- Radni napon 220-240V AC  / 50-60Hz
- LED izvor maksimalne snage 1W
- Stupanj mehaničke zaštite svjetiljke minimalno IP65
- Radna temperatura od minimalno 0°C do maksimalno +40°C
- ENEC12 certificirana ili jednakovrijedno
_________________________________________________
</t>
  </si>
  <si>
    <t xml:space="preserve">Dobava, montaža i spajanje zidne nadgradne protupanične svjetiljke s jednostrano digitalno printanom oznakom smjera "DOLJE". Svjetiljka izrađena od polikarbonata. 3h autonomije. Nadzor svjetiljke putem centralnog nadzornog sustava. Integrirane, hermetički zatvorene baterije LiFePO4. Dimenzije svjetiljke: 226x125x42mm. Maksimalna snaga izvora svjetiljke 1W. Vidljivost uočavanja piktograma 20m. Radni napon 220-240V 50/60Hz. Stupanj mehaničke zaštite minimalno IP65. Dimenzije svjetiljke 226x125x42mm. Minimalni temperaturni raspon ambijenta od 0°C do +40°C. ENEC12 certificirana svjetiljka. </t>
  </si>
  <si>
    <t xml:space="preserve">Kriteriji za ocjenu jednakovrijednosti:
- stup s utičnicama za spajanje električnih uređaja.
- Stup izrađen od legure aluminija, aluminija i nehrđajućeg čelika.
- Čelik broj klase 1.4301 ili jednakovrijedno__________________, korišten za sidrenje u temelj. 
- Dimenzije stupa 500 x 125 x 75 [mm]. Masa 2.7kg.
- Dimenzije baze 155 x 125 [mm]
- Montaža u zemlju sidrenim vijcima. 2 zaštitne utičnice 16A 250V, s integriranom zaštitom protiv slučajnog kontakta.
- Vrata za pristup utičnicama. 
- Klasa zaštite I.
- Mehanička zaštita minimalno IP44. 
- Stup prolazno ožičen. 
- VDE certificiran uređaj ili jednakovrijedno______________________.
</t>
  </si>
  <si>
    <t>Dobava, montaža i spajanje stupa s utičnicama za spajanje električnih uređaja. Stup izrađen od legure aluminija, aluminija i nehrđajućeg čelika. Čelik broj klase 1.4301, korišten za sidrenje u temelj. Montaža u zemlju sidrenim vijcima. 2 zaštitne utičnice 16A 250V, s integriranom zaštitom protiv slučajnog kontakta. Vrata za pristup utičnicama. Klasa zaštite I. Mehanička zaštita minimalno IP44. Stup prolazno ožičen. VDE certificiran uređaj. Masa 2.7kg.</t>
  </si>
  <si>
    <t xml:space="preserve">Rasvjeta portala grobne cjeline F12-1 G1 i grobna polja uz zid sa sanitarijama W1.  Oznaka u projektu "S21", sa svim montažnim priborom, priključnim materijalom i elementima. </t>
  </si>
  <si>
    <t>Kriteriji za ocjenu jednakovrijednosti:
- Reflektorska svjetiljka za unutarnju i vanjsku montažu 
- Direktna svjetlosna distribucija
- Svjetiljka izrađena od anodizirane aluminijske antikorozivne legure, tip 6082 ili jednakovrijedno___________________.
- U završnoj antracit boji
- Difuzor od sigurnosnog visokotransparentnog stakla, s sitotiskom
- Masa svjetiljke maksimalno 0.8kg, ukupne dimenzije svjetiljke 66x154x147 [mm]. Promjer glave svjetiljke fi60mm.
- LED izvor snage 7W
- Integrirana LED predspojna naprava 
- Napajanje svjetiljke 230V AC
- Klasa zaštite I.
- Svjetiljka dolazi s 1,5m neoprenskog kabla H05RN-F 3x1mm2 fi 7mm ili jednakovrijedno_______________.
- Temperatura izvora svjetlosti 3000K
- Minimalni izlazni svjetlosni tok 296lm
- Eliptična distribucija svjetla 10°x45° 
- Uzvrat boje minimalno CRI&gt;90
- Stupanj mehaničke zaštite minimalno IP66
- Otpornost na mehaničke udare IK07
- Zaštita od kapilarnog ulaska vode integrirana unutar kabelske uvodnice
- Integrirana zaštita od strujnog udara
- Minimalni raspon temperature radnog ambijenta od -20°C do +45°C
- Životni vijek izvora minimalno 50000h, L90 B10 (25°C)</t>
  </si>
  <si>
    <t>Dobava, montaža i spajanje reflektorske svjetiljke s direktnom eliptičnom svjetlosnom distribucijom. Reflektorska svjetiljka za unutarnju i vanjsku montažu. Direktna svjetlosna distribucija. Svjetiljka izrađena od anodizirane aluminijske antikorozivne legure, tip 6082. U završnoj antracit boji. Difuzor od sigurnosnog visokotransparentnog stakla, s sitotiskom. Masa svjetiljke maksimalno 0.8kg, ukupne dimenzije svjetiljke 66x154x147 [mm]. Promjer glave svjetiljke fi60mm. LED izvor snage 7W. Integrirana LED predspojna naprava. Napajanje svjetiljke 230V AC. Klasa zaštite I. Svjetiljka dolazi s 1,5m neoprenskog kabla H05RN-F 3x1mm2 fi 7mm. Temperatura izvora svjetlosti 3000K. Minimalni izlazni svjetlosni tok 296lm. Eliptična distribucija svjetla 10°x45°. Uzvrat boje minimalno CRI&gt;90. Stupanj mehaničke zaštite minimalno IP66. Otpornost na mehaničke udare IK07.  Zaštita od kapilarnog ulaska vode integrirana unutar kabelske uvodnice. Integrirana zaštita od strujnog udara. Minimalni raspon temperature radnog ambijenta od -20°C do +45°C. Životni vijek izvora minimalno 50000h, L90 B10 (25°C)</t>
  </si>
  <si>
    <t xml:space="preserve">Kriteriji za ocjenu jednakovrijednosti:
- Kućište izrađeno od aluminijske legure, aluminija i nehrđajućeg čelika
- Zaštitno staklo s optičkom strukturom
- Silikonske brtve
- Reflektor izrađen od čistog anodiziranog aluminija
- 2 montažne rupe fi4.5mm, 105mm razmak
- 2 uvodnice za prolazno ožičenje, napojni kabel fi7-10,5mm, max 5 G 1.5²
- LED napajanje 220-240V
- Standardno DALI upravljiva svjetljka
- Klasa zaštite I
- Mehanička zaštita minimalno IP64
- Zaštita od mehaničkih udara minimalno IK04
- Zaštita od mehaničkih udara &lt; 0,5J
- Dimenzije svjetiljke: 130 x 135 x 230 [mm]
- Masa svjetiljke maksimalno 1.6kg
- Ukupna snaga LED sustava 16W
- Maksimalna temperatura radnog ambijenta minimalno 50°C
- Izlazni svjetlosni tok minimalno 1389lm
- Minimalna efikasnost 86,8 lm/W
- Uzvrat boje minimalno CRI &gt; 80
- Životni vijek minimalno 100.000h, pri L90 B50 (25°C) ili 200.000h, pri L80 B50 (25°C). Životni vijek minimalno 69.000h pri L80 B50 (50°C) ili 100.000h pri L70 B50 (50°C)
- ENEC certificirana svjetiljka ili jednakovrijedno_______________________.
</t>
  </si>
  <si>
    <t>Dobava, montaža i spajanje nazidne svjetiljke s direktnom asimetričnom svjetlosnom distribucijom. Kućište izrađeno od aluminijske legure, aluminija i nehrđajućeg čelika. Zaštitno staklo s optičkom strukturom. Silikonske brtve. Reflektor izrađen od čistog anodiziranog aluminija. 2 montažne rupe fi4.5mm, 105mm razmak. 2 uvodnice za prolazno ožičenje, napojni kabel fi7-10,5mm, max 5 G 1.5². LED napajanje 220-240V. Standardno DALI upravljiva svjetljka. Klasa zaštite I. Mehanička zaštita minimalno IP64. Zaštita od mehaničkih udara minimalno IK04. Zaštita od mehaničkih udara &lt; 0,5J. Dimenzije svjetiljke: 130 x 135 x 230 [mm]. Masa svjetiljke maksimalno 1.6kg. Ukupna snaga LED sustava maksimalno 16W. Temperatura radnog ambijenta minimalno 50°C. Izlazni svjetlosni tok minimalno 1389lm. Minimalna efikasnost 86,8 lm/W. Uzvrat boje minimalno CRI &gt; 80. Životni vijek minimalno 100.000h, pri L90 B50 (25°C) ili 200.000h, pri L80 B50 (25°C). Životni vijek minimalno 69.000h pri L80 B50 (50°C) ili 100.000h pri L70 B50 (50°C). ENEC certificirana svjetiljka.</t>
  </si>
  <si>
    <t>Rasvjeta u sanitarijama. Oznaka u projektu "S13", sa svim montažnim priborom, priključnim materijalom i elementima.</t>
  </si>
  <si>
    <t>Kriteriji za ocjenu jednakovrijednosti:
- Moguće 1-fazno prolazno ožičenje. 
- Spajanje svjetiljke 5x1.5mm2. 
- Svjetiljka kao kugla od opalnog stakla izrađena od PMMA. 
- Rozeta izrađena od bijele ABS plastike. 
- Ovjes 2m
- Dimenzije svjetiljke: promjer 300mm. 
- Masa svjetiljke 2.5kg. 
- LED sustav snage maksimalno 20W
- Izlazni svjetlosni tok minimalno 2554lm
- Efikasnost svjetiljke minimalno 130 lm/W
- Konzistentnost temperature boje maksimalno SDCM 3
- Temperatura boje 3000K
- Uzvrat boje minimalno CRI≥80
- Mehanička zaštita minimalna IP21. 
- Životni vijek trajanja minimalno 100.000h L80B50.
- Životni vijek drivera minimalno 100000h
- Životni vijek LED napajanja 100 000 / 10%
- Standardno DALI upravljiva svjetiljka.</t>
  </si>
  <si>
    <t>Dobava, montaža i spajanje ovjesne svjetiljke sferoidnog oblika s difuznom svjetlosnom distribucijom. Moguće 1-fazno prolazno ožičenje. Spajanje svjetiljke 5x1.5mm2. Svjetiljka kao kugla od opalnog stakla izrađena od PMMA. Rozeta izrađena od bijele ABS plastike. Ovjes minimalno 2m. Dimenzije svjetiljke: promjer 300mm. Masa svjetiljke 2.5kg.LED sustav snage maksimalno 20W. Izlazni svjetlosni tok minimalno 2554lm. Efikasnost svjetiljke minimalno 130 lm/W. Konzistentnost temperature boje maksimalno SDCM 3. Temperatura boje 3000K. Uzvrat boje minimalno CRI≥80. Mehanička zaštita minimalna IP21. Životni vijek trajanja minimalno 100.000h L80B50. Životni vijek drivera minimalno 100000h. Životni vijek LED napajanja 100 000 / 10%. Standardno DALI upravljiva svjetiljka.</t>
  </si>
  <si>
    <t>Kriteriji za ocjenu jednakovrijednosti:
- Kućište izrađeno od anodizirane legure aluminija EN AW 6082 ili jednakovrijedno______________________.
- Difuzor izrađen od pjeskarenog prozirnog stakla
- Uz svjetiljku dolazi 1,5m neopren kabla H05RN-F 2x0,35/0,75 Ø6,3 mm ili jednakovrijedno____________________.
- Mehanička zaštita minimalno IP67
- Otpornost na mehaničke udare minimalno IK10
- Na kabelskoj uvodnici ugrađena zaštita protiv kapilarnog ulaska vode unutur kućišta (IPS)
- Snaga sustava maksimalno 2W
- Izlazni svjetlosni tok minimalno 74lm
- Temperatura boje svjetla 3000K
- Tolerancija konzistentnosti temperature boje maksimalno 3 step MacAdam
- Životni vijek minimalno 50,000h pri L90 B10 (25°C)
- Minimalni raspon temperature radnog ambijenta od -20°C do +45°C
- Temperatura površine maksimalno 40°C Ta=25 °C
- Test užarene žice 960°C
- Fotobiološka klasa 1 prema EN62471:2006 ili jednakovrijedno_______________________.
- Klasa električne zaštite III
- Masa svjetiljke 200g
- Mogući prelaz preko svjetiljke za vozila do minimalno 500kg 
- Dimenzije: promjer 45, visina 46 [mm]
- Volumen termalnog odvodnika: promjer 45, visina 35 [mm]
- Klasa energetske efikasnosti minimalno A+
- Svjetiljka se spaja na DALI IP67 predspojnu napravu</t>
  </si>
  <si>
    <t>Dobava, montaža i spajanje ugradne okrugle svjetiljke difuzne svjetlosne distribucije. Zidna ugradna montaža svjetiljke. Kućište izrađeno od anodizirane legure aluminija EN AW 6082. Difuzor izrađen od pjeskarenog prozirnog stakla. Uz svjetiljku dolazi 1,5m neopren kabla H05RN-F 2x0,35/0,75 Ø6,3 mm. Mehanička zaštita minimalno IP67. Otpornost na mehaničke udare minimalno IK10. Na kabelskoj uvodnici ugrađena zaštita protiv kapilarnog ulaska vode unutur kućišta (IPS). Snaga sustava maksimalno 2W. Izlazni svjetlosni tok minimalno 74lm. Temperatura boje svjetla 3000K. Tolerancija konzistentnosti temperature boje maksimalno 3 step MacAdam. Životni vijek minimalno 50,000h pri L90 B10 (25°C). Minimalni raspon temperature radnog ambijenta od -20°C do +45°C. Temperatura površine maksimalno 40°C Ta=25 °C. Test užarene žice 960°C. Fotobiološka klasa 1 prema EN62471:2006. Klasa električne zaštite III. Masa svjetiljke 200g. Mogući prelaz preko svjetiljke za vozila do minimalno 500kg. Dimenzije: promjer 45, visina 46 [mm]. Volumen termalnog odvodnika: promjer 45, visina 35 [mm]. Klasa energetske efikasnosti minimalno A+. Svjetiljka se spaja na DALI IP67 predspojnu napravu</t>
  </si>
  <si>
    <t>Ambijentalna točkasta rasvjeta između vegetacije. Oznaka u projektu "S9", sa svim montažnim priborom, kućištem za ugradnju, priključnim materijalom i elementima.</t>
  </si>
  <si>
    <t>Dobava, montaža i spajanje ugradne okrugle svjetiljke difuzne svjetlosne distribucije. Podna ugradna montaža svjetiljke. Kućište izrađeno od anodizirane legure aluminija EN AW 6082. Difuzor izrađen od pjeskarenog prozirnog stakla. Uz svjetiljku dolazi 1,5m neopren kabla H05RN-F 2x0,35/0,75 Ø6,3 mm. Mehanička zaštita minimalno IP67. Otpornost na mehaničke udare minimalno IK10. Na kabelskoj uvodnici ugrađena zaštita protiv kapilarnog ulaska vode unutur kućišta (IPS). Snaga sustava maksimalno 2W. Izlazni svjetlosni tok minimalno 74lm. Temperatura boje svjetla 3000K. Tolerancija konzistentnosti temperature boje maksimalno 3 step MacAdam. Životni vijek minimalno 50,000h pri L90 B10 (25°C). Minimalni raspon temperature radnog ambijenta od -20°C do +45°C. Temperatura površine maksimalno 40°C Ta=25 °C. Test užarene žice 960°C. Fotobiološka klasa 1 prema EN62471:2006. Klasa električne zaštite III. Masa svjetiljke 200g. Mogući prelaz preko svjetiljke za vozila do minimalno 500kg. Dimenzije: promjer 45, visina 46 [mm]. Volumen termalnog odvodnika: promjer 45, visina 35 [mm]. Klasa energetske efikasnosti minimalno A+. Svjetiljka se spaja na DALI IP67 predspojnu napravu</t>
  </si>
  <si>
    <t>Rasvjeta portala GU. Oznaka u projektu "S6", sa svim montažnim priborom, nosačima, priključnim materijalom i elementima.</t>
  </si>
  <si>
    <t>- Masa svjetiljke maksimalno 1.150kg
- Dimenzije: 916x37x29mm
- U kompletu s zakretnim nosačima visine h=75mm
- Završeci svjetiljke izrađeni od poliamida ojačanog staklenim vlaknima
- Minimalni temperaturni raspon radnog ambijenta od -20°C do +45°C
- Temperatura površine maksimalno 45°C Ta=25 °C</t>
  </si>
  <si>
    <t xml:space="preserve">Kriteriji za ocjenu jednakovrijednosti:
- Linearna svjetiljka sa zakretnim nosačima
- Direktna eliptična svjetlosna distribucija 10°x40°
- Kućište svjetiljke izrađeno od antikorodivne aluminijske legure s niskim udijelom bakra (alu legura 6060 ili jednakovrijedno___________________), izrađeno od ekstrudiranog profila, naknadno anodiziranog radi bolje toplinske disipacije i otpornosti na koroziju
- Difuzor od kaljenog stakla debljine 4mm, obrađen sitotiskom
- LED izvor svjetlosti, 15 LED čipova, razmak između čipova 60mm
- Maksimalna instalirana snaga svjetiljke 18W
- U kompletu sa 1.5m neoprenskog kabela oznake H05RN-F 2x0.75 ili jednakovrijedno____________________.
- Minimalni izlazni svjetlosni tok 1150lm
- Uzvrat boje CRI&gt;80
- Klasa zaštite III
- Temperatura boje 3000K
- Konzistentnost temperature boje maksimalno 3 step MacAdam
- Životni vijek minimalno 50,000h L90 B10
- Stupanj mehaničke zaštite minimalno IP67 IK06
- Svjetiljka se spaja na DALI IP67 predspojnu napravu
- Sustav zaštite svjetiljke - termistor montiran na LED ploči za temperaturnu zaštitu LED čipova
- Sustav zaštite korisnike - impedancija i konstrukcija uređaja služi za zaštitu od prodora visokih napona
- Na kabelskoj uvodnici ugrađena zaštita protiv kapilarnog ulaska vode unutur kućišta
- Fotobiološka klasa 1 prema HRN EN62471:2006 ili jednakovrijedno_____________________
</t>
  </si>
  <si>
    <t>Dobava, montaža i spajanje linearne svjetiljke sa zakretnim nosačima. Direktna eliptična svjetlosna distribucija 10°x40°. Kućište svjetiljke izrađeno od antikorodivne aluminijske legure s niskim udijelom bakra (alu legura 6060), izrađeno od ekstrudiranog profila, naknadno anodiziranog radi bolje toplinske disipacije i otpornosti na koroziju. Difuzor od kaljenog stakla debljine 4mm, obrađen sitotiskom. LED izvor svjetlosti, 15 LED čipova, razmak između čipova 60mm. Maksimalna instalirana snaga svjetiljke 18W. U kompletu sa 1.5m neoprenskog kabela oznake H05RN-F 2x0.75. Minimalni izlazni svjetlosni tok 1150lm. Uzvrat boje minimalno CRI&gt;80. Klasa zaštite III. Temperatura boje 3000K. Konzistentnost temperature boje maksimalno 3 step MacAdam. Životni vijek minimalno 50,000h L90 B10. Stupanj mehaničke zaštite minimalno IP67 IK06. Svjetiljka se spaja na DALI IP67 predspojnu napravu. Sustav zaštite svjetiljke - termistor montiran na LED ploči za temperaturnu zaštitu LED čipova. Sustav zaštite korisnike - impedancija i konstrukcija uređaja služi za zaštitu od prodora visokih napona.  Na kabelskoj uvodnici ugrađena zaštita protiv kapilarnog ulaska vode unutur kućišta. Fotobiološka klasa 1 prema HRN EN62471:2006. Masa svjetiljke maksimalno 1.150kg. Dimenzije: 916x37x29mm. U kompletu s zakretnim nosačima visine h=75mm. Završeci svjetiljke izrađeni od poliamida ojačanog staklenim vlaknima. Minimalni temperaturni raspon radnog ambijenta od -20°C do +45°C. Temperatura površine maksimalno 45°C Ta=25 °C.</t>
  </si>
  <si>
    <t xml:space="preserve">Rasvjeta f8a-1 centralne aleje. Oznaka u projektu "S4", sa svim montažnim priborom, priključnim materijalom i elementima. </t>
  </si>
  <si>
    <t xml:space="preserve">Rasvjeta f7-1 prilazne aleje. Oznaka u projektu "S4", sa svim montažnim priborom, priključnim materijalom i elementima. </t>
  </si>
  <si>
    <t>Kriteriji za ocjenu jednakovrijednosti:
- Stup i svjetiljka dolaze u kompletu u obliku obrnutog slova "L"
- Dimenzije: Duži krak dužine 4500mm, kraći trak dužine 700mm. Presjek stupa i svjetiljke 120 x 60 [mm].
- Stup od galvaniziranog čelika, zaštita od korozije pocinčavanjem, boja RAL 7016 antracit mat ili jednakovrijedno______________________, proces bojanja poliesterskim prahom.
- Montaža 4 x M26 sidrenim vijcima u pripremljenu površinu
- Kaljeno staklo kao difuzor
- Svjetlosna distribucija: Široka asimetrična cestovna optika
- Integrirana elektronička DALI prigušnica (220-240V/50-60Hz)
- Klasa zaštite II.
- Stup dolazi s integriranim ožičenjem
- Maksimalna snaga LED sustava 30W
- Minimalni izlazni svjetlosni tok 4050lm
- Maksimalna tolerancija na konzistentnost temperature boje step 2 MacAdam
- Modularni sustav, moguća jednostavna zamjena LED modula
- Temperatura boje svjetla 3000K
- Mehanička zaštita minimalno IP67
- S inspekcijskim oknom i C šinom za kutiju za osigurače
- Svjetiljka prikladna za montažu u zoni vjetra 3
- Životni vijek minimalno 100000h, L80B10 (25°C)</t>
  </si>
  <si>
    <t>Dobava, montaža i spajanje rasvjetnog stupa s integriranom svjetiljkom u obliku slova L. Stup i kućište svjetiljke od galvaniziranog čelika, zaštita od korozije pocinčavanjem, boja RAL 7016 antracit mat, proces bojanja poliesterskim prahom. Dimenzije: Duži krak dužine 4500mm, kraći trak dužine 700mm. Presjek stupa i svjetiljke 120 x 60 [mm]. Montaža 4 x M26 sidrenim vijcima u pripremljenu površinu. Kaljeno staklo kao difuzor. Svjetlosna distribucija: Široka asimetrična. Elektronička DALI prigušnica (220-240V/50-60Hz). Klasa zaštite II. Stup dolazi s integriranim ožičenjem. Maksimalna snaga LED sustava 30W.  Minimalni izlazni svjetlosni tok 4050lm. Maksimalna tolerancija na konzistentnost temperature boje step 2 MacAdam. Modularni sustav, moguća jednostavna zamjena LED modula. Temperatura boje svjetla 3000K. Mehanička zaštita minimalno IP67. S inspekcijskim oknom i C šinom za kutiju za osigurače. Svjetiljka prikladna za montažu u zoni vjetra 3. Životni vijek minimalno 100000h, L80B10 (25°C)</t>
  </si>
  <si>
    <t>Kriteriji za ocjenu jednakovrijednosti:
- Stup i svjetiljka dolaze u kompletu u obliku obrnutog slova "L"
- Dimenzije: Duži krak dužine 8000mm, kraći trak dužine 1325mm. Presjek stupa i svjetiljke 180 x 120 [mm].
- Stup od galvaniziranog čelika, zaštita od korozije pocinčavanjem, boja RAL 7016 antracit mat ili jednakovrijedno______________________, proces bojanja poliesterskim prahom.
- Montaža 4 x M26 sidrenim vijcima u pripremljenu površinu
- Kaljeno staklo kao difuzor
- Svjetlosna distribucija: Široka asimetrična cestovna optika
- Integrirana elektronička DALI prigušnica (220-240V/50-60Hz)
- Klasa zaštite II.
- Stup dolazi s integriranim ožičenjem
- Maksimalna snaga LED sustava 60W
- Minimalni izlazni svjetlosni tok 7680lm
- Maksimalna tolerancija na konzistentnost temperature boje step 2 MacAdam
- Modularni sustav, moguća jednostavna zamjena LED modula
- Temperatura boje svjetla 3000K
- Mehanička zaštita minimalno IP67
- S inspekcijskim oknom i C šinom za kutiju za osigurače
- Svjetiljka prikladna za montažu u zoni vjetra 3
- Životni vijek minimalno 100000h, L80B10 (25°C)</t>
  </si>
  <si>
    <t>Dobava, montaža i spajanje rasvjetnog stupa s integriranom svjetiljkom u obliku slova L. Stup i kućište svjetiljke od galvaniziranog čelika, zaštita od korozije pocinčavanjem, boja RAL 7016 antracit mat, proces bojanja poliesterskim prahom. Dimenzije: Duži krak dužine 8000mm, kraći trak dužine 1325mm. Presjek stupa i svjetiljke 180 x 120 [mm]. Montaža 4 x M26 sidrenim vijcima u pripremljenu površinu. Kaljeno staklo kao difuzor. Svjetlosna distribucija: Široka asimetrična cestovna optika. Elektronička DALI prigušnica (220-240V/50-60Hz). Klasa zaštite II. Stup dolazi s integriranim ožičenjem. Maksimalna snaga LED sustava 60W.  Minimalni izlazni svjetlosni tok 7680lm. Maksimalna tolerancija na konzistentnost temperature boje step 2 MacAdam. Modularni sustav, moguća jednostavna zamjena LED modula. Temperatura boje svjetla 3000K. Mehanička zaštita minimalno IP67. S inspekcijskim oknom i C šinom za kutiju za osigurače. Svjetiljka prikladna za montažu u zoni vjetra 3. Životni vijek minimalno 100000h, L80B10 (25°C)</t>
  </si>
  <si>
    <t>Kriteriji za ocjenu jednakovrijednosti:
- Stup i svjetiljka dolaze u kompletu u obliku obrnutog slova "L"
- Dimenzije: Duži krak dužine 8000mm, kraći trak dužine 1325mm. Presjek stupa i svjetiljke 180 x 120 [mm].
- Stup od galvaniziranog čelika, zaštita od korozije pocinčavanjem, boja RAL 7016 antracit mat ili jednakovrijedno______________________, proces bojanja poliesterskim prahom.
- Montaža 4 x M26 sidrenim vijcima u pripremljenu površinu
- Kaljeno staklo kao difuzor
- Svjetlosna distribucija: Široka asimetrična
- Integrirana elektronička DALI prigušnica (220-240V/50-60Hz)
- Klasa zaštite II.
- Stup dolazi s integriranim ožičenjem
- Maksimalna snaga LED sustava 60W
- Minimalni izlazni svjetlosni tok 7680lm
- Maksimalna tolerancija na konzistentnost temperature boje step 2 MacAdam
- Modularni sustav, moguća jednostavna zamjena LED modula
- Temperatura boje svjetla 3000K
- Mehanička zaštita minimalno IP67
- S inspekcijskim oknom i C šinom za kutiju za osigurače
- Svjetiljka prikladna za montažu u zoni vjetra 3
- Životni vijek minimalno 100000h, L80B10 (25°C)</t>
  </si>
  <si>
    <t>Dobava, montaža i spajanje rasvjetnog stupa s integriranom svjetiljkom u obliku slova L. Stup i kućište svjetiljke od galvaniziranog čelika, zaštita od korozije pocinčavanjem, boja RAL 7016 antracit mat, proces bojanja poliesterskim prahom. Dimenzije: Duži krak dužine 8000mm, kraći trak dužine 1325mm. Presjek stupa i svjetiljke 180 x 120 [mm]. Montaža 4 x M26 sidrenim vijcima u pripremljenu površinu. Kaljeno staklo kao difuzor. Svjetlosna distribucija: Široka asimetrična. Elektronička DALI prigušnica (220-240V/50-60Hz). Klasa zaštite II. Stup dolazi s integriranim ožičenjem. Maksimalna snaga LED sustava 60W.  Minimalni izlazni svjetlosni tok 7680lm. Maksimalna tolerancija na konzistentnost temperature boje step 2 MacAdam. Modularni sustav, moguća jednostavna zamjena LED modula. Temperatura boje svjetla 3000K. Mehanička zaštita minimalno IP67. S inspekcijskim oknom i C šinom za kutiju za osigurače. Svjetiljka prikladna za montažu u zoni vjetra 3. Životni vijek minimalno 100000h, L80B10 (25°C)</t>
  </si>
  <si>
    <t>Kriteriji za ocjenu jednakovrijednosti:
- Kućište izrađeno od lijevanog aluminija.
- Boja kućišta RAL 9006 ili jednakovrijedno_______________. 
- Vijci od nehrđajućeg čelika plastificirani aluminij-cinkom
- Kaljeno staklo kao difuzor - Otpornost na mehaničke udare minimalno IK09.  
- Leće s kontrolom blještanja. 
- Cestovna asimetrična optika
- Moguće vertikalno zakretanje glave ± 15º.
- Integriran uređaj za konstantno održavanje svjetlosnog toka 
- U svjetiljci integrirana DALI predspojna naprava.
- Dimenzije: 646 x 440 x 174 [mm]. Masa svjetiljke maksimalno 8,5kg. 
- 6kV zaštita od prenapona
- Površina svjetiljke izložena vjetru 0,07 m2. 
- Klasa zaštite I
- Ukupna snaga LED sustava maksimalno 58W
- Izlazni svjetlosni tok minimalno 5300lm
- Životni vijek svjetiljke minimalno 100.000h pri L100 B10
- Životni vijek LED drivera minimalno 100 000h/10%
- Tolerancija na konzistentnost temperature boje maksimalno SDCM 5
- Temperatura boje 3000K
- Uzvrat boje minimalno CRI&gt;80
- Mehanička zaštita minimalno IP66</t>
  </si>
  <si>
    <t>Dobava, montaža i spajanje cestovne svjetiljke na stup visine 8m. Kućište svjetiljke izrađeno od lijevanog aluminija.
Boja kućišta RAL 9006. Vijci od nehrđajućeg čelika plastificirani aluminij-cinkom. Kaljeno staklo kao difuzor. Otpornost na mehaničke udare minimalno IK09. Leće s kontrolom blještanja. Cestovna asimetrična optika. Moguće vertikalno zakretanje glave ± 15º. Integriran uređaj za konstantno održavanje svjetlosnog toka. U svjetiljci integrirana DALI predspojna naprava. Dimenzije: 646 x 440 x 174 [mm]. Masa svjetiljke maksimalno 8,5kg. Minimalno 6kV zaštita od prenapona. Površina svjetiljke izložena vjetru 0,07 m2. Klasa zaštite I. Ukupna snaga LED sustava maksimalno 58W. Izlazni svjetlosni tok minimalno 5300lm. Životni vijek svjetiljke minimalno 100.000h pri L100 B10. Životni vijek LED drivera minimalno 100 000h/10%. Tolerancija na konzistentnost temperature boje maksimalno SDCM 5. Temperatura boje 3000K. Uzvrat boje minimalno CRI&gt;80. Mehanička zaštita minimalno IP66</t>
  </si>
  <si>
    <t>Kriteriji za ocjenu jednakovrijednosti:
- Rasvjetni čelični konični stup mat srebrne boje boje RAL 9006 ili jednakovrijedno_____________________
- Stup visine 8000mm
- S inspekcijskim vratašcima. 
- Instalacija sa bazom i vijcima za sidrenje
- sa razdjelnikom, 2 osigurača 16A, promjenjiv term. blok 4polni/3-otcjepa za kabel presjeka max 10mm2, shunt 2,5mm2.
- Stup u el klasi  - II (dvostruka izolacija. 
- Nasadnik na vrhu stup fi 60mm.</t>
  </si>
  <si>
    <t>Dobava, montaža i spajanje rasvjetnog čeličnog koničnog stupa mat srebrne boje boje RAL 9006 s bazom, visine 8000mm. Stup s inspekcijskim vratašcima. Instalacija sa bazom i vijcima za sidrenje. Stup dolazi sa razdjelnikom, 2 osigurača 16A, promjenjiv term. blok 4polni/3-otcjepa za kabel presjeka max 10mm2, shunt 2,5mm2. Stup u el klasi  - II (dvostruka izolacija. Nasadnik na vrhu stup fi 60mm.</t>
  </si>
  <si>
    <t xml:space="preserve">Za sve karakteristične prostore u građevini u kojima se nalazi svjetiljka potrebno je izraditi svjetlotehničke proračune. Prostor koji su po normama svjetlotehnički normirani moraju se dostaviti izračuni sa jasno vidjivim rezultatima izračuna vrijednosti: Esr, Uo, UGR... Rezultate dostaviti u pdf formatu, kao i  originalnu datoteku svjetlotehničkog programa.
</t>
  </si>
  <si>
    <t>Opći uvjeti:</t>
  </si>
  <si>
    <t>F14-1 Centralna kapela s trijemom</t>
  </si>
  <si>
    <t>NASIPI</t>
  </si>
  <si>
    <t>Svi nasipi ispod kolnih zastora iskazani su u troškovniku prometnica. Nasipi rovova za cijevi, kablove, temelje rasvjete i infrastrukturne objekte su iskazani u troškovnicima vodovoda, odvodnje i elektroinstalacija.</t>
  </si>
  <si>
    <t>Nasip sloja humusa iskazan je u troškovniku hortikulture. Nasipava se u slojevima od 15 ili 30 cm, iako je u presjecima u grafičkim prilozima radi urednosti crtano 45 cm.</t>
  </si>
  <si>
    <t>NASIPI TRAVNIH REŠETKI</t>
  </si>
  <si>
    <t>Izvedba nasipa supstrata za rast trave između travnih rešetki humusom. Nasuti materijal poljevati i trajno poravnati s rubom rešetke.</t>
  </si>
  <si>
    <t>Dobava i montaža rešetke za stabilizaciju trave iz 100% PEHD. Dimenzija ploče 387 x 555 mm, visine 38 mm (ukupne površine 1,785 m2). Ploče se postavljaju uz rub opločenja  u širini 129 cm, na podlogu od pijeska i 30 cm nabijene zemlje. Rešetka se polaže na pripremljenu podlogu, te maksimalnu nosivost određuje pripremljenost podloge. Rešetka nosivosti za osobne automobile. Stavka uključuje sav materijal, spojne elemente, prijevoz i rad.</t>
  </si>
  <si>
    <t>beton, zid visine 1480 cm.</t>
  </si>
  <si>
    <t>ARMIRANOBETONSKI ZIDOVI CENTRALNE KAPELE</t>
  </si>
  <si>
    <t>DVOKRILNA ZAOKRETNA VRATA</t>
  </si>
  <si>
    <t>Dobava, izrada i ugradnja vanjskih dvokrilnih zaokretnih vrata (čelična bravarija u negrijanim prostorima), dimenzije 100 x 210 cm. Stavka se sastoji od dva vratnog krila. Krilo vrata izvedeno je od čeličnog pocinčanog lima debljine 4 mm. Na ploču lima se pričvšćuju nasadne petlje koje se sidre u armiranobetonski dovratnik - po 2 para cilindričnih spojnica predvidivo fi 20. Bridovi lima su obrađeni tako da nemaju oštre rubove. Vratno krilo se ugrađuje tako da postoje zazori prema dovratnicima, čime se omogućuje ventilacija prostora. Uključiva izvedba stopera - čel. L profil - s magnetićima u armiranobetonskom dovratniku koji drži vrata u zatvorenom položaju. Detalj ručke prema izboru projektanta. Uključivo izvedba zidnog ili podnog odbojnika prema izboru projektanta. Vrata se liče u boju po izboru projektanta. Uključen je kompletan materijal, rad, prijevoz, okov i pribor.</t>
  </si>
  <si>
    <t>KROVNA NADSVJETLA KAPELE</t>
  </si>
  <si>
    <t>Obračun prema komadu stvarno izvedenog bravarskog rada.</t>
  </si>
  <si>
    <t>PRAG OD POLIRANOG BETONA</t>
  </si>
  <si>
    <t>U stavku uključiti brušenje betonske podloge. Brušenje se vrši u 3 faze nakon koje slijedi impregnacija kako bi se zatvorile pore i dodatno pojačala površina. Nakon impregnacije slijedi poliranje poda u 4 faze. Izvođač je dužan dostaviti uzorke.</t>
  </si>
  <si>
    <t>Podovi se nalaze na mjestima ulaza u prostore centralne kapele. Dobava i ugradnja betona klase C25/30 na prethodno pripremljenu podlogu od armiranobetonskog nadtemeljnog zida. U cijenu uključiti i potrebnu konstruktivnu armaturu betonskog poda.</t>
  </si>
  <si>
    <t>KAMENI POD</t>
  </si>
  <si>
    <t>KAMENE PLOČE</t>
  </si>
  <si>
    <t>KAMENE KOCKE</t>
  </si>
  <si>
    <t>Vanjsko opločenje od granitnih kocaka dim. cca 5 x 5 x 5 cm u boji prema izboru projektanta. Širina fuge približno 1 cm, boja fugi prema izboru projektnanta. Granitne kocke se postavljaju u sloj sitnog tampona u eksterijeru i sloj estriha u interijeru. U stavku uključen sav rad, materijal i prijevoz. Ploče moraju biti protuklizne i otporne na vremenske utjecaje.</t>
  </si>
  <si>
    <t>Postava kamenih ploča formata 50 x 50 cm, debljine 4 cm, na prostoru trijema te prostoru centralne kapele. Kamen kirmenjak, štokovani. Ploče su punoplošno ljepljene u fleksibilno građevinsko ljepilo na podlozi od cementnog lagano armiranog estriha. Ploče se slažu principom 4 fuge u jednu točku. Izvedba s minimalnom fugom. Stavka uključuje sav materijal, rad i prijevoz. Ploče moraju biti protuklizne i otporne na vremenske utjecaje.</t>
  </si>
  <si>
    <t>Obračun po m² stvarno izvedenih tapetarskih radova.</t>
  </si>
  <si>
    <t>KAMENARSKE OBLOGE ZIDOVA</t>
  </si>
  <si>
    <t>STABILIZACIJA PRISTUPA KAPELI</t>
  </si>
  <si>
    <t>2.</t>
  </si>
  <si>
    <t>TEMELJNA PLOČA KAPELE</t>
  </si>
  <si>
    <t>Izrada armiranobetonske temeljne ploče betonom C 30/37 na podlogu od podbetona. Maksimalna veličina zrna agregata 32 mm. Razred izloženosti XC2, razred konzistencije S3 i S2. U cijenu uključiti nabavu, dopremu, ugradnju, zaštitu i njegu betona.</t>
  </si>
  <si>
    <t>Maksimalna veličina zrna agregata 32 mm. Razred izloženosti XC2, razred konzistencije S3 i S2. Maksimalna veličina zrna agregata Dmax 32mm. Najveći v/c omjer 0,55. Najmanja količina cementa 300 kg/m3. najveći sadržaj klorida na masu cementa 0,20%. Razred konzistencije, ovisi o tehnologiji izvođenja - ugradnja pumpanjem S3; ugradnja korpama S2. U cijenu uključiti nabavu, dopremu, ugradnju, zaštitu i njegu betona.</t>
  </si>
  <si>
    <t>F 14-1 Centralna kapela s trijemom</t>
  </si>
  <si>
    <t>PREDGOTOVLJENI ELEMENTI TRIJEMA</t>
  </si>
  <si>
    <t>Svaki element trijema sastoji se od tri montažna predgotovljena AB elementa: temeljne stope, stupa i „gljive“.</t>
  </si>
  <si>
    <t>1.</t>
  </si>
  <si>
    <t>Tlocrtni gabariti „gljive“ su 3.1×3.1 m. Visina vrha gljive u odnosu na kotu gotovog poda 5.65 m. Najtanja debljina po rubu 10 cm.</t>
  </si>
  <si>
    <t xml:space="preserve">Visina čašice: 0.9 m. Vanjski gabariti čašice: 0.9×0.9 m. Unutarnji gabariti čašice 0.4×0.4 m i 0.5×0.5 m. Minimalna debljina zida čašice 20.0 cm. </t>
  </si>
  <si>
    <t>Poprečni presjek stupa: 30.0×30.0cm. Sveukupna visina stupa 6.90 m, stup na vrhu ima konusno proširenje složene geometrije.</t>
  </si>
  <si>
    <t>TEMELJNE STOPE</t>
  </si>
  <si>
    <t>ELEMENT TRIJEMA 3.1x3.1m</t>
  </si>
  <si>
    <t>Razred tlačne čvrstoće betona C50/60, Razred izloženosti tj razred otpornosti XC2,Maximalna veličina zrna agregata Dmax: 32,0mm. Najveći v/c omjer 0,55. Najmanja količina cementa 350 kg/m3. Najveći sadržaj klorida na masu cement 0,20%.</t>
  </si>
  <si>
    <t xml:space="preserve">Stupovi su armirano betonski predgotovljeni (montažni), proizvedeni u pogonu. Montažni stup poprečnog presjeka je 30×30 cm, sveukupne visine/duljine 6.90 m. Stup na vrhu ima konusno proširenje složene geometrije. Stup se izvodi u dva dijela, prvo se u vertikalnoj čeličnoj oplati izvodi konusni vrh složene geometrije a naknadno se izvodi ostatak stupa u horizontalnom položaju također u čeličnoj oplati. Stup je uzdužno armiran šipkama 8Ø20.0mm te poprečnom armaturom "vilicama" Ø10.0mm/10.0cm. Kvaliteta betona je C50/60 te je armiran mekom armaturom kvalitete B500B. Za proizvodnju se koristi SCC samozbijajući beton (tipa KOMPAKTON CEMEX). Element stupa izvodi se na vibro stolu u čeličnoj oplati. Preciznost čelične oplate mora biti velika, lokalna i globalna odstupanja od geometrije definirane projektom moraju biti manja od 2.5 mm. Sve izvesti sukladno izvedbenom projektu. </t>
  </si>
  <si>
    <t>Razred tlačne čvrstoće betona C50/60, Razred izloženosti tj razred otpornosti XD1,  XS1. Maximalna veličina zrna agregata Dmax: 16,0mm. Najveći v/c omjer 0,5. Najmanja količina cementa 350 kg/m3. Najveći sadržaj klorida na masu cement 0,10%.</t>
  </si>
  <si>
    <t>Dimenzije temeljne stope: 2.6×2.6×0.25 m (ispod svakog elementa trijema izvodi se pojedinačna stopa a ne sklop AB temeljnih traka „roštilj“). Donja kota temeljne stope izvodi se na udaljenosti od 1.55 m od kote gotovog poda. Temeljna stopa izvodi se na sloju podbetona debljine cca 5 – 10 cm (C16/20). Prije montaže stupa potrebno je zatrpati temeljnu stopu sa gornje strane sa kamenim materijalom.</t>
  </si>
  <si>
    <t>VRH SEGMENTA, GLJIVA</t>
  </si>
  <si>
    <t>STUPOVI 30x30cm, sveukupne visine 6,90m</t>
  </si>
  <si>
    <t>Temeljne stope su armirano betonske predgotovljene (montažne), proizvedene u pogonu. Kvaliteta betona C50/60, armiraju se mekom armaturom kvalitete B500B. Izvode se na vibro stolu u čeličnoj oplati. Sve izvesti sukladno izvedbenom projektu. U troškovničku stavku uključiti: proizvodnju (beton, oplata, armatura, betonaža, vibriranje, njega), transport, unutarnji transport, manipulacija, ugradnja in-situ. Predviđena količina armature B500B iznosi 80 kg/m3 betona.</t>
  </si>
  <si>
    <t xml:space="preserve">Monolitizacija stupa s čašicom izvodi se podljevnim mortom visoke čvrstoće. U troškovničku stavku uključiti: proizvodnju (beton, oplata, armatura, betonaža, vibriranje, njega), transport, unutarnji transport, manipulacija, ugradnja in-situ. Predviđena količina armature B500B iznosi 120 kg/m3 betona. Završna obrada elementa je vidljiva ploha betona, obrada površine betona u skladu s zahtjevima arhitektonskog projekta. </t>
  </si>
  <si>
    <t>Obračun po predgotovljenom elementu, komadu.</t>
  </si>
  <si>
    <t>3.</t>
  </si>
  <si>
    <t>Razred vodonepropusnosti VDP3 (15mm). Dodatak inhibitora korozije poput tipa MCI-206-NS (proizvođač Longus d.o.o.)</t>
  </si>
  <si>
    <t>Obračun po m² stvarno izvedenih radova.</t>
  </si>
  <si>
    <t>Obloga svoda (kupole) kapele kamenim mozaik pločicama veličine 3x3cm. Visina svoda je od 11,5 do 13,5m..Kamenom se oblaže svod visine 2m, odnosno do visine 13,5m. Ploćice se ljepe građevinskim ljepilom. Širina fuge max 1.5mm. Kamen po izboru projektanta. Izvođač obavezno dostavlja uzorke na gradilište, Uzorak pločica prema arhitektonskom projektu.  U stavku uključena skela, sav spojni materijal, rad, postavljanje i prijevoz. Boja i uzorak kamena prema izboru glavnog  projektanta, Predvidivo bijeli kamen.</t>
  </si>
  <si>
    <t>PROFILI ZA MONTAŽU ŽLJEBOVA NA TRIJEMU</t>
  </si>
  <si>
    <t xml:space="preserve">Izrada radioničke dokumentacija je obaveza izvođača. </t>
  </si>
  <si>
    <t>Čelični U profili izrađen od plosnatog željeza debljine 2mm, promjenjive visine 2-10 cm, širina profila 20mm. Vareni su na čelične pločice. Dužina profila je 3,3m. Čelične pločice se učvršćuju na čela trijema prema shemi polaganja i detaljima u izvedbenom projektu. Predviđena je montaža jednog komada po jednom čelu modula trijema. U stavku uključena sva pripasavanja, materijal, rad i prijevoz. Izmjera na licu mjesta. Stavka uključuje antikorozivnu zaštitu i bojanje u boji prema izboru projektanta.</t>
  </si>
  <si>
    <t>KAMENARSKE OBLOGE STROPOVA</t>
  </si>
  <si>
    <t>OSTALI RADOVI</t>
  </si>
  <si>
    <t>GIPSARSKI RADOVI - OBLOGA RAZVODA VODOVODA I ODVODNJE VODOOTPORNIM GK PLOČAMA</t>
  </si>
  <si>
    <t>ŽLJEBOVI ZA ODVODNJU S KROVA TRIJEMA</t>
  </si>
  <si>
    <t xml:space="preserve">Izrada žljebova za odvodnju oborinske vode s krovova trijema od traka valovitog višekomornog prozirnog polikarbonata debljine 5mm. Širina vala je 17,7cm. Širina žljeba je 25cm. </t>
  </si>
  <si>
    <t>Boja i uzorak prema odabiru glavnog projektanta.</t>
  </si>
  <si>
    <t>Žljebovi se montiraju na U profile pričvrščene za čela modula trijema.</t>
  </si>
  <si>
    <t>Spojevi na križanjima izvedeni od pocinčanog lima prema detalju iz izvedbenog projekta.</t>
  </si>
  <si>
    <t>U cijenu je uključen sav pričvrsni  materijal. Dobava, materijal, krojenje, montaža, izrada uzoraka, rad i prijevoz uključeni su u cijenu</t>
  </si>
  <si>
    <t>Obračun po komadu žljeba</t>
  </si>
  <si>
    <t>PODBETONI TEMELJNE PLOČE</t>
  </si>
  <si>
    <t>PODBETONI TRIJEMA</t>
  </si>
  <si>
    <t>Izrada podbetona montažnih temelja modula trijema na površini pripremljenog tamponskog sloja. Izvodi se do donje kote temelja. Visina podbetona može biti promjenjiva, debljine 5-10 cm. Beton C 16/20, razred izloženosti X0, razred konzistencije S2. U stavku uključen sav potreban materijal, rad i prijevoz.</t>
  </si>
  <si>
    <t>Donja kota temeljne stope izvodi se na udaljenosti od 1.55 m od kote gotovog poda.</t>
  </si>
  <si>
    <t>Nabava, doprema i ugradba separatora zauljenih otpadnih voda kao npr. “BORPLASTIKA BP OLEX 80/400 M/KF/P” koji ima kapacitet do 80/400 l/s  i tri ljevanoželjezna poklopca nosivosti 125 kN. Visina okna prema detalju u projektu. U cijenu uračunati sav potreban materijal i rad prilikom ugradnje separatora.</t>
  </si>
  <si>
    <t>Izrada izravnavajućeg sloja za separator ulja s bypass-om betonom C16/20. Beton je dimenzija 610 × 280 cm i debljine 10 cm.</t>
  </si>
  <si>
    <t xml:space="preserve">KABEL NYY-J 3x2,5 mm2 </t>
  </si>
  <si>
    <t xml:space="preserve">Rasvjeta oproštajnih prostora s trijemom F14-1.  Oznaka u projektu "S30", sa svim montažnim priborom, priključnim materijalom i elementima. </t>
  </si>
  <si>
    <t>F14-1 Oproštajni prostori s trijemom</t>
  </si>
  <si>
    <t>Tehničke karakteristike:
- Kućište izrađeno od anodiziranog aluminija, finiš bijela boja RAL 9003 ili jednakovrijedno_____________________.
- Difuzor izrađen od prozirnog, serigrafiranog, kaljenog stakla
- Direktna distribucija svjetla širine kuta eliptičnog svjetlosnog snopa 15°x47°
- Svjetiljka dolazi s 1,5m neopren kabla (H05RN-F 2x0,35/0,75 Ø6,3 mm) ili jednakovrijedno_____________________.
- LED izvor naponski napajan s 24V, DALI predspojna naprava smještena izvan svjetiljke, paralelan spoj svjetiljaka.
- Radna temperatura ambijenta -20°C — +45°C
- Test užarene žice 960°
- Klasa zaštite III
- Masa svjetiljke 0,4kg
- Dimenzije svjetiljke: Ø40x75 mm
- Energetska klasa A++
- Zaštitni sustav protiv prodora vlage u kablove i svjetiljku
- Zaštitni sustav za sprječavanje akumulacije statičkog elektriciteta ili elektromagnetskih interferenci
- LED svjetiljka minimalnog izlaznog svjetlosnog toka 463lm
- Ukupna maksimalna snaga sustava 7W
- Temperatura boje 3000K
- Uzvrat boje minimalno CRI&gt;80
- Konzistentnost temperature boje maksimalno MacAdam 3 step
- Dolazi u mehaničkoj zaštiti minimalno IP66
- Zaštita od meh. utjecaja minimalno IK07
- Životni vijek minimalno 50000h, L90B10</t>
  </si>
  <si>
    <t>Dobava, montaža i spajanje reflektorske svjetiljke direktne svjetlosne distribucije. Kućište izrađeno od anodiziranog aluminija, finiš bijela boja RAL 9003. Difuzor izrađen od prozirnog, serigrafiranog, kaljenog stakla. Direktna distribucija svjetla širine kuta eliptičnog svjetlosnog snopa 15°x47°. Svjetiljka dolazi s 1,5m neopren kabla (H05RN-F 2x0,35/0,75 Ø6,3 mm). LED izvor naponski napajan s 24V, DALI predspojna naprava smještena izvan svjetiljke, paralelan spoj svjetiljaka. Radna temperatura ambijenta -20°C — +45°C. Test užarene žice 960°. Klasa zaštite III. Masa svjetiljke 0,4kg. Dimenzije svjetiljke: Ø40x75 mm. Energetska klasa A++. Zaštitni sustav protiv prodora vlage u kablove i svjetiljku. Zaštitni sustav za sprječavanje akumulacije statičkog elektriciteta ili elektromagnetskih interferenci. LED svjetiljka minimalnog izlaznog svjetlosnog toka 463lm. Ukupna maksimalna snaga sustava 7W. Temperatura boje 3000K. Uzvrat boje CRI&gt;80. Konzistentnost temperature boje maksimalno MacAdam 3 step. Dolazi u mehaničkoj zaštiti IP66. Zaštita od meh. utjecaja IK07. Životni vijek minimalno 50000h, L90B10</t>
  </si>
  <si>
    <t xml:space="preserve">Rasvjeta oproštajnih prostora s trijemom F14-1.  Oznaka u projektu "S29", sa svim montažnim priborom, priključnim materijalom i elementima. </t>
  </si>
  <si>
    <t xml:space="preserve">Kriteriji za ocjenu jednakovrijednosti:
- Podna ugradna svjetiljka s direktnom svjetlosnom distribucijom.
- Kut snopa svjetlosti 12°. 
- Kućište svjetiljke izrađeno od crno-anodiziranog antikorozivnog aluminija, rub izrađen od AISI 316L nehrđajućeg čelika ili jednakovrijedno________________________. 
- Difuzor 10mm debljine izrađen od prozirnog, kaljenog stakla. U kompletu s tvornički spojenim napojnim kabelom H05RN-F 2x0.75/0.75 fi6.3mm, maksimalne duljine l=1.5m ili jednakovrijedno______________________. 
- Svjetiljka se spaja na 24V DALI napajanje. 
- Svjetiljka s ugrađenim sustavom za sprječavanje kapilarnog ulaska vode.
- Zaštitni sustav za sprječavanje akumulacije statičkog elektriciteta ili elektromagnetskih interferenci
- U kompletu s ugradnom kutijom. 
- Minimalni raspon temperaturnog područja rada od -20°C do +45°C.
- Klasa zaštite III. 
- Klasa energetske efikasnosti minimalno A-A++. 
- Dimenzije svjetiljke fi112x95mm, masa svjetiljke maksimalno 0.95kg.
- Životni vijek izvora minimalno 50.000 sati L90 B10. 
- LED sustav maksimalne snage 9W. 
- Minimalni izlazni svjetlosni tok svjetiljke 410lm.
- Temperatura boje 3000K
- Uzvrat boja minimalno CRI90. 
- Konzistentnost temperature boje maksimalno MacAdam 3-step. 
- Stupanj mehaničke zaštite minimalno IP67. 
- Zaštita od mehaničkih utjecaja minimalno IK10. </t>
  </si>
  <si>
    <t xml:space="preserve">Dobava, montaža i spajanje podne ugradne svjetiljke s direktnom svjetlosnom distribucijom. Kut snopa svjetlosti 12°. Kućište svjetiljke izrađeno od crno-anodiziranog antikorozivnog aluminija, rub izrađen od AISI 316L nehrđajućeg čelika. Difuzor izrađen od prozirnog, kaljenog stakla. U kompletu s tvornički spojenim napojnim kabelom H05RN-F 2x0.75/0.75 fi6.3mm, maksimalne duljine l=1.5m. Svjetiljka se spaja na 24V DALI napajanje. Svjetiljka s ugrađenim sustavom za sprječavanje kapilarnog ulaska vode. Zaštitni sustav za sprječavanje akumulacije statičkog elektriciteta ili elektromagnetskih interferenci. U kompletu s ugradnom kutijom. Minimalni raspon temperaturnog područja rada od -20°C do +45°C. Klasa zaštite III. Klasa energetske efikasnosti minimalno A-A++. Dimenzije svjetiljke fi112x95mm, masa svjetiljke maksimalno 0.95kg. Životni vijek izvora minimalno 50.000 sati L90 B10. LED sustav maksimalne snage 9W. Minimalni izlazni svjetlosni tok svjetiljke 410lm. Temperatura boje 3000K, uzvrat boja minimalno CRI90. Konzistentnost temperature boje maksimalno MacAdam 3-step. Stupanj mehaničke zaštite minimalno IP67. Zaštita od mehaničkih utjecaja minimalno IK10. 
</t>
  </si>
  <si>
    <t xml:space="preserve">Rasvjeta oproštajnih prostora s trijemom F14-1.  Oznaka u projektu "S28", sa svim montažnim priborom, priključnim materijalom i elementima. </t>
  </si>
  <si>
    <t xml:space="preserve">Kriteriji za ocjenu jednakovrijednosti:
- Ugradna podna zakretna svjetiljka polukuta svjetlosne distribucije 9°. 
- Kućište svjetiljke izrađeno od nehrđajućeg čelika 1.4301 ili jednakovrijedno_____________________.
- Prozirno zaštitno staklo. 
- Silikonske brtve. 
- Optički sustav 0-30° vertikalno zakretan po koracima od 3°, i 180° zakretan oko vlastite osi u oba smjera.
- Površina reflektora - finiš od čistog aluminija. 
- Svjetiljka dolazi s 1.8m vodootpornog priključnog kabla 07RN8-F 5 G1 s napravom za sprječavanje kapilarnog ulaska vode u svjetiljku i 1.2m PVC izolacijske cijevi. 
- Mogući prelazak vozila s pneumaticima preko svjetiljke, mase minimalno 2000kg.
- Površinska temperatura na zaštitnom staklu 25°C.
- Svjetiljka upravljiva putem DALI protokola. 
- Max. dubina uranjanja 10m. 
- Zaštita od mehaničkih udara minimalno 20J. 
- Klasa zaštite I. 
- Masa svjetiljke 6.1kg. 
- Dimenzije svjetiljke: promjer 280, visina 185 [mm]. 
- Dimenzije ugradnje: promjer 257, minimalna debljina materijala 40mm. 
- LED izvor svjetla snage maksimalno 21W
- izlazni svjetlosni tok minimalno 917lm
- temperatura boje 3000K
- uzvrat boje minimalno CRI&gt;80
- Dolazi u mehaničkoj zaštiti minimalno IP68.
- Servisni vijek svjetiljke minimalno 100000h L90B50. </t>
  </si>
  <si>
    <t xml:space="preserve">Rasvjeta oproštajnih prostora s trijemom F14-1.  Oznaka u projektu "S27", sa svim montažnim priborom, ovjesom, priključnim materijalom i elementima. </t>
  </si>
  <si>
    <t xml:space="preserve">Kriteriji za ocjenu jednakovrijednosti:
- Ovjesna svjetiljka sa direktnom difuznom svjetlosnom distribucijom. 
- Kućište svjetiljke izrađeno od metala, finiš bijelim emajlom. 
- Sintetski difuzor bijele boje otporan na udarce. 
- Silikonske brtve. 
- Napajanje 220-240V, 50-60Hz, ožičenje 5x0,75mm2. 
- Čelični ovjes, minimalno 4m dužine.
- Klasa zaštite I. 
- Otpor na mehaničke udare minimalno IK10. 
- ENEC certificirana svjetiljka. 
- Masa svjetiljke 33.5kg. 
- LED sustav maksimalne snage 134W. 
- Temperatura boje 3000K. 
- Uzvrat boje minimalno CRI&gt;90. 
- Efikasnost svjetiljke minimalno 129,1 lm/W. 
- Životni vijek svjetiljke minimalno 50000h (L90B50) pri temp. od 25°C. 
- Životni vijek LED napajanja minimalno 50000h. </t>
  </si>
  <si>
    <t xml:space="preserve">Dobava, montaža i spajanje ovjesne svjetiljke sa direktnom difuznom svjetlosnom distribucijom. Kućište svjetiljke izrađeno od metala, finiš bijelim emajlom. Sintetski difuzor bijele boje otporan na udarce. Silikonske brtve. Napajanje 220-240V, 50-60Hz, ožičenje 5x0,75mm2. Čelični ovjes, 9m dužine. Klasa zaštite I. Otpor na mehaničke udare minimalno IK10. ENEC certificirana svjetiljka. Masa svjetiljke 33.5kg. LED sustav maksimalne snage 134W. Temperatura boje 3000K. Uzvrat boje minimalno CRI&gt;90. Efikasnost svjetiljke minimalno 129,1 lm/W. Životni vijek svjetiljke minimalno 50000h (L90B50) pri temp. od 25°C. Životni vijek LED napajanja minimalno 50000h. </t>
  </si>
  <si>
    <t>Driver 60W,220/ 24V DA dimenzija 150x53x35mm</t>
  </si>
  <si>
    <t>CENTRALA ZA OTVARANJE KROVNE KUPOLE KAPELE</t>
  </si>
  <si>
    <t>Dobava, isporuka, ugradnja, spajanje i označavanje centrale za otvaranje krovne kupole kapele, sljedećih karakteristika:
- Napajanje
- 24 VDC max. 6 A
- LED indikatori za prikaz stanja
- tipkalo za dnevno provjetravanje 
Stavkom obuhvatiti, sav sitni montažni materijal (kutije za ugradnju na i u beton), svo potrebno ožičenje i spajanje, spajanje elektromotornog pogona kupole, važeće certifikate o sukladnosti proizvoda  te ispitivanja i potvrde o funkcionalnoj ispravnosti te upute za korištenje i održavanje sustava.</t>
  </si>
  <si>
    <t xml:space="preserve">PREFABRIKATI </t>
  </si>
  <si>
    <t>Tip A1.a Duljina 400 cm, debljina 15cm.</t>
  </si>
  <si>
    <t>volumen betona (m³) = 0,60</t>
  </si>
  <si>
    <t>oplata (m²) = 9,50</t>
  </si>
  <si>
    <t>f8a-1 centralna aleja</t>
  </si>
  <si>
    <t>Tip A5. Duljina 100 cm.</t>
  </si>
  <si>
    <t>volumen betona (m³) = 0,18</t>
  </si>
  <si>
    <t>oplata (m²) = 2,72</t>
  </si>
  <si>
    <t>AB trakasti temelji zidova i građevina</t>
  </si>
  <si>
    <t>Armatura prefabrikata</t>
  </si>
  <si>
    <t>Prefabrikati A,B,C,D,E,F,G,H</t>
  </si>
  <si>
    <t>Armatura građevina - ukupna</t>
  </si>
  <si>
    <t xml:space="preserve">Završna obrada elementa je vidljiva ploha betona, obrada površine betona u skladu s zahtjevima arhitektonskog projekta. </t>
  </si>
  <si>
    <t>F 8c-1 Aleja A1, trijem kapele</t>
  </si>
  <si>
    <t>Nadtemeljni zidovi - poprečni presjek 20cm, promjenjive visine</t>
  </si>
  <si>
    <t>Poprečni presjek širine 40 cm, promjenjive visine- kaskadni</t>
  </si>
  <si>
    <t>Poprečni presjek širine 40 cm, promjenjive visine-kaskadni</t>
  </si>
  <si>
    <t>Temeljne trake širine 40cm, visina 65cm</t>
  </si>
  <si>
    <t>f 2-1- parkiralište P1</t>
  </si>
  <si>
    <t>f 7-1 - centralna aleja</t>
  </si>
  <si>
    <t>F 12a-1- zid grobne cjeline G1 i grobna polja uz zid</t>
  </si>
  <si>
    <t>F 12e-1 - sanitarije W1</t>
  </si>
  <si>
    <t>F 14-1 - kapela s trijemom</t>
  </si>
  <si>
    <t>f6a-1 -infrastruktura E1</t>
  </si>
  <si>
    <t>f3a-1 - parkiarlište P4 i rotor suza</t>
  </si>
  <si>
    <t>Hedera canariensis - 9 kom /m²</t>
  </si>
  <si>
    <t>Sadnja penjačica</t>
  </si>
  <si>
    <t>Obračun po komadu posađene penjačice (bez biljnog materijala)</t>
  </si>
  <si>
    <t>kom.</t>
  </si>
  <si>
    <t>F12 a- 1 zid grobne cjeline G1 i grobna polja uz zid</t>
  </si>
  <si>
    <t xml:space="preserve">F12 a- 1 zid grobne cjeline G1 i grobna polja uz zid </t>
  </si>
  <si>
    <t xml:space="preserve">F12a - 1 zid grobne cjeline G1 i grobna polja uz zid </t>
  </si>
  <si>
    <t>F12a - 1 zid grobne cjeline G1 i grobna polja uz zid</t>
  </si>
  <si>
    <t>GARANCIJSKO ODRŽAVANJE ZELENILA KROZ JEDNOGODIŠNJE RAZDOBLJE</t>
  </si>
  <si>
    <t xml:space="preserve">Izvedene površine održavati tijekom jedne godine po završetku svih predviđenih radova. Podrazumijevaju se sljedeći radovi: košnja travnjaka 12-14 puta godišnje sa skupljanjem i odvozom otkosa, orezivanje živice 1 puta godišnje, rez grmlja, polugrmlja i trajnica jesenski, proljetni ili ljetni ovisno o vrsti, okopavanje i plijevljenje pokrovnog sklopa niskog grmlja, polugrmlja, trajnica i tlopokrivača 10 puta godišnje, okopavanje novoposađenog drveća 4 puta godišnje, zalijevanje nasada u razdoblju od 15. travnja - 01. listopada, kompletna fitosanitetska zaštita po potrebi, zamjenska sadnja posušenog bilja. Za vrijeme održavanja zelenih površina izvođač je dužan i nadalje voditi građevinski dnevnik i građevinsku knjigu.   U slučaju šteta nastalih raznim vanjskim uzrocima, izvođač je dužan izvjestiti investitora, te zatražiti očevid svih zainteresiranih predstavnika zbog utvrđivanja štete i naknade.                                                  </t>
  </si>
  <si>
    <t>godina</t>
  </si>
  <si>
    <t>F8c-1 Centralna aleja A1-G1</t>
  </si>
  <si>
    <t>F15.5.-1 grrobno pole V s trijemom</t>
  </si>
  <si>
    <t>GRAD ZADAR</t>
  </si>
  <si>
    <t>Narodni trg 1, 23000 Zadar</t>
  </si>
  <si>
    <t xml:space="preserve">PRILOG 3 </t>
  </si>
  <si>
    <t>TROŠKOVNIK</t>
  </si>
  <si>
    <t>UPUTE ZA POPUNJAVANJE TROŠKOVNIKA</t>
  </si>
  <si>
    <t>1/6 TROŠKOVNIK: GRAĐEVINSKO - OBRTNIČKI RADOVI</t>
  </si>
  <si>
    <t>4.</t>
  </si>
  <si>
    <t>5.</t>
  </si>
  <si>
    <t>6.</t>
  </si>
  <si>
    <t>RED.BR.</t>
  </si>
  <si>
    <t>OPIS RADOVA</t>
  </si>
  <si>
    <t>JEDINICA MJERE</t>
  </si>
  <si>
    <t>JEDNIČNA CIJENA
[KN]</t>
  </si>
  <si>
    <t>UKUPNA CIJENA [KN]</t>
  </si>
  <si>
    <t xml:space="preserve">1. </t>
  </si>
  <si>
    <t>REDNI BROJ STAVKE</t>
  </si>
  <si>
    <t>Ćelija je zaključana, nije moguće mijenjati.</t>
  </si>
  <si>
    <t xml:space="preserve">2. </t>
  </si>
  <si>
    <t>JEDINIČNA CIJENA</t>
  </si>
  <si>
    <t>UKUPNA CIJENA</t>
  </si>
  <si>
    <t>Napomena:</t>
  </si>
  <si>
    <t xml:space="preserve">Izvođač je dužan prije ugradnje materijala dostaviti Inženjeru na odobrenje dokaze kvalitete sukladno važećem Zakonu o građevnim proizvodima sa izmjenama i dopunama, a sve radove izvoditi sukladno tehničkom listu i uputama pojedinog proizvođača za proizvod koji se ugrađuje. U jediničnu cijenu ponuditelj je dužan uračunati sav materijal (ukoliko se radi o sustavu sve komponente) i tehnologiju izvođenja sukladno tehničkom listu pojedinog proizvođača.
</t>
  </si>
  <si>
    <t>PRIPREMNO - ZAVRŠNI RADOVI</t>
  </si>
  <si>
    <t>1.1.1.</t>
  </si>
  <si>
    <t>1.1.2.</t>
  </si>
  <si>
    <t>Izrada projekta izvedenog stanja po strukama sa svim ucrtanim izmjenama i dopunama sukladno stvarno izvedenim radovima u 6 primjeraka ovjeren od strane ovlaštene osobe i u elektroničkom zapisu (6 CD - a u AutoCAD nižoj verziji koja omogućava otvaranje nacrta drgim starijim verzijama AutoCAD - a i pdf. formatu). Projekt izvedenog stanja izrađuje se i ažurira cijelo vrijeme izvođenja radova.</t>
  </si>
  <si>
    <t>Obračun prema predanom kompletu.</t>
  </si>
  <si>
    <t>kpl</t>
  </si>
  <si>
    <t>1.1.3.</t>
  </si>
  <si>
    <t>Unutar stavke uračunati detaljno pranje i čišćenje svih površina na adekvatan i propisan način, te korištenje svog pomoćnih sredstava i opreme za čišćenje.</t>
  </si>
  <si>
    <t>Obračun prema kompletu.</t>
  </si>
  <si>
    <t>1.1.4.</t>
  </si>
  <si>
    <t>Obračun prema komadu.</t>
  </si>
  <si>
    <t>1.1.5.</t>
  </si>
  <si>
    <t>1.1.6.</t>
  </si>
  <si>
    <t>sati</t>
  </si>
  <si>
    <t>1.1.7.</t>
  </si>
  <si>
    <t>KV radnik</t>
  </si>
  <si>
    <t>NKV radnik</t>
  </si>
  <si>
    <r>
      <t>Obračun prema m</t>
    </r>
    <r>
      <rPr>
        <sz val="9"/>
        <rFont val="Calibri"/>
        <family val="2"/>
        <charset val="238"/>
      </rPr>
      <t>²</t>
    </r>
    <r>
      <rPr>
        <sz val="9"/>
        <rFont val="Tahoma"/>
        <family val="2"/>
        <charset val="238"/>
      </rPr>
      <t>.</t>
    </r>
  </si>
  <si>
    <t>Pripomoć radnika svih struka:
Obračun isključivo prema upisu u građevinski dnevnik uz odobrenje nadzornog inženjera.</t>
  </si>
  <si>
    <t>UKUPNO PRIPREMNO - ZAVRŠNI RADOVI</t>
  </si>
  <si>
    <t>1.1.8.</t>
  </si>
  <si>
    <t>1.1.9.</t>
  </si>
  <si>
    <t>Dobava i ugradnja prozora za ravni krov s kupolom, promjera 200 cm, izrađen od aluminija koji je plastificiran u boji prema izboru projektanta. Kućište visine 15 cm  (ispunjeno izolacijskom pjenom). Prozor je ostakljen, dvostruko energetsko sigurnosno staklo (unutarnje laminirano staklo, Upr = 1,2 W / m² K) i zaštićeno transparentnom akrilnom kupolom. Prozor je otklopni, upravljanje elektromotorom.</t>
  </si>
  <si>
    <r>
      <rPr>
        <u/>
        <sz val="9"/>
        <color theme="1"/>
        <rFont val="Tahoma"/>
        <family val="2"/>
        <charset val="238"/>
      </rPr>
      <t xml:space="preserve">Opći uvjeti su dio svake pojedinačne stavke. </t>
    </r>
    <r>
      <rPr>
        <sz val="9"/>
        <color theme="1"/>
        <rFont val="Tahoma"/>
        <family val="2"/>
        <charset val="238"/>
      </rPr>
      <t xml:space="preserve">Sve što je navedeno u njima, a nije u pojedinačnim opisima stavke smatra se uključenim u jediničnu cijenu. </t>
    </r>
  </si>
  <si>
    <r>
      <t>Obračun po m</t>
    </r>
    <r>
      <rPr>
        <vertAlign val="superscript"/>
        <sz val="9"/>
        <color theme="1"/>
        <rFont val="Tahoma"/>
        <family val="2"/>
        <charset val="238"/>
      </rPr>
      <t>3</t>
    </r>
    <r>
      <rPr>
        <sz val="9"/>
        <color theme="1"/>
        <rFont val="Tahoma"/>
        <family val="2"/>
        <charset val="238"/>
      </rPr>
      <t xml:space="preserve"> stvarno izvedenog nasipa u zbijenom stanju.</t>
    </r>
  </si>
  <si>
    <r>
      <t xml:space="preserve">Izrada armirano-betonskih zidova servisne </t>
    </r>
    <r>
      <rPr>
        <sz val="9"/>
        <rFont val="Tahoma"/>
        <family val="2"/>
        <charset val="238"/>
      </rPr>
      <t>građevine, debljine 20 cm, visine 245 cm</t>
    </r>
    <r>
      <rPr>
        <sz val="9"/>
        <color theme="1"/>
        <rFont val="Tahoma"/>
        <family val="2"/>
        <charset val="238"/>
      </rPr>
      <t>, betonom C30/37 s dodacima za vodonepropusnost i plastifikatorima, ugradnja s vibriranjem i bentonitnim vrpcama ili plastičnim trakama ugrađenim na svim pozicijama prekida betoniranja, s agregatom maksimalne veličine zrna 16 mm.Beton s dodatkom inhibitora korozije poput tipa MCI-206-NS. Beton izveden u glatkoj oplati dimenzije 200 x 50 cm, po skidanju oplate betonsko lice ostaje trajno vidljivo. Razred izloženosti XD1, XS1, razred konzistencije S3 i S2. Razred vodonepropusnosti VDP3 (15mm). U cijenu uključiti nabavu dopremu, ugradnju, zaštitu i njegu betona</t>
    </r>
  </si>
  <si>
    <r>
      <t>Izrada armirano-betonskih zidova centralne kapele pod kutem od cca 89°</t>
    </r>
    <r>
      <rPr>
        <sz val="9"/>
        <rFont val="Tahoma"/>
        <family val="2"/>
        <charset val="238"/>
      </rPr>
      <t>, debljine 30-140 cm, visine 14,80 m,</t>
    </r>
    <r>
      <rPr>
        <sz val="9"/>
        <color theme="1"/>
        <rFont val="Tahoma"/>
        <family val="2"/>
        <charset val="238"/>
      </rPr>
      <t xml:space="preserve"> betonom C30/37 s dodacima za vodonepropusnost i plastifikatorima, ugradnja s vibriranjem i bentonitnim vrpcama ili plastičnim trakama ugrađenim na svim pozicijama prekida betoniranja, s agregatom maksimalne veličine zrna 16 mm. Najveći v/c omjer 0,5. Najmanja količina cementa 300 kg/m3. Najveći sadržaj klorida na masu cementa 0,20%. Vidljivom betonu dodati inhibitor korozije poput tipa MCI-206-NS.   Zidovi viši od 3.5 m se izvode u 2 takta, 1.takt do visine 3,5m, a drugi takt od 3,5 m do vrha. Beton izveden u glatkoj oplati dimenzije 200 x 50 cm, po skidanju oplate betonsko lice ostaje trajno vidljivo. Razred izloženosti XD1, XS1, razred konzistencije S3 za ugradnju pumpanjem, S2 za ugradnju korpama. Razred vodonepropusnosti VDP3 (15mm). U cijenu uključiti nabavu dopremu, ugradnju, zaštitu i njegu betona i armaturu (100 kg/m3). Oznaka armature B500B.</t>
    </r>
  </si>
  <si>
    <r>
      <t xml:space="preserve">Nabava, sječenje, savijanje, postava i vezivanje </t>
    </r>
    <r>
      <rPr>
        <sz val="9"/>
        <color rgb="FF000000"/>
        <rFont val="Tahoma"/>
        <family val="2"/>
        <charset val="238"/>
      </rPr>
      <t>armaturnih šipka B500B i armaturnih mreža B500A</t>
    </r>
    <r>
      <rPr>
        <sz val="9"/>
        <color theme="1"/>
        <rFont val="Tahoma"/>
        <family val="2"/>
        <charset val="238"/>
      </rPr>
      <t>.</t>
    </r>
  </si>
  <si>
    <r>
      <rPr>
        <b/>
        <i/>
        <sz val="9"/>
        <rFont val="Tahoma"/>
        <family val="2"/>
        <charset val="238"/>
      </rPr>
      <t>F 15.5-1</t>
    </r>
    <r>
      <rPr>
        <b/>
        <i/>
        <sz val="9"/>
        <color theme="0" tint="-0.249977111117893"/>
        <rFont val="Tahoma"/>
        <family val="2"/>
        <charset val="238"/>
      </rPr>
      <t xml:space="preserve"> Grobno polje,</t>
    </r>
    <r>
      <rPr>
        <b/>
        <i/>
        <sz val="9"/>
        <color theme="1"/>
        <rFont val="Tahoma"/>
        <family val="2"/>
        <charset val="238"/>
      </rPr>
      <t xml:space="preserve"> trijem kapele</t>
    </r>
  </si>
  <si>
    <r>
      <t>Vrh segmenta trijema „gljiva“ izvodi se kao predgotovljeni element u proizvodnom pogonu. Element se generalno dvostrano armira u dva međusobno okomita smjera rebrastom armaturom Ø12.0mm/10.0cm. Kvaliteta betona C50/60, armiran mekom armaturom kvalitete B500B. Za proizvodnju se koristi SCC samozbijajući beton (tipa KOMPAKTON CEMEX). Element se izvodi na vibro stolu u dvostranoj čeličnoj oplati. Preciznost čelične oplate mora biti velika, lokalna i globalna odstupanja od geometrije definirane projektom moraju biti manja od 2.5 mm. Nakon montaže „gljive“ na stup, spoj se sa gornje strane podljeva epoksidnom smolom da se fuga spoja zabrtvi. Sve izvesti sukladno izvedbenom projektu. U troškovničku stavku uključiti: proizvodnju (beton, oplata, armatura, betonaža, vibriranje, njega), transport, unutarnji transport, manipulacija, ugradnja in-situ. Predviđena količina armature B500B iznosi 100 kg/m</t>
    </r>
    <r>
      <rPr>
        <vertAlign val="superscript"/>
        <sz val="9"/>
        <color theme="1"/>
        <rFont val="Tahoma"/>
        <family val="2"/>
        <charset val="238"/>
      </rPr>
      <t>3</t>
    </r>
    <r>
      <rPr>
        <sz val="9"/>
        <color theme="1"/>
        <rFont val="Tahoma"/>
        <family val="2"/>
        <charset val="238"/>
      </rPr>
      <t xml:space="preserve"> betona.</t>
    </r>
  </si>
  <si>
    <r>
      <t>m</t>
    </r>
    <r>
      <rPr>
        <vertAlign val="superscript"/>
        <sz val="9"/>
        <rFont val="Tahoma"/>
        <family val="2"/>
        <charset val="238"/>
      </rPr>
      <t>1</t>
    </r>
    <r>
      <rPr>
        <sz val="11"/>
        <color theme="1"/>
        <rFont val="Calibri"/>
        <family val="2"/>
        <charset val="238"/>
        <scheme val="minor"/>
      </rPr>
      <t/>
    </r>
  </si>
  <si>
    <r>
      <t>Obloga zidova unutrašnjosti kapele kamenim mozaik pločicama veličine 3x3cm. Visina zidova je 14m</t>
    </r>
    <r>
      <rPr>
        <sz val="9"/>
        <color rgb="FFFF0000"/>
        <rFont val="Tahoma"/>
        <family val="2"/>
        <charset val="238"/>
      </rPr>
      <t>.</t>
    </r>
    <r>
      <rPr>
        <sz val="9"/>
        <rFont val="Tahoma"/>
        <family val="2"/>
        <charset val="238"/>
      </rPr>
      <t>Kamenom se oblažu zidovi od visine 250cm do stropa, odnosno do visine 11,5m. Pločice se ljepe građevinskim ljepilom. Širina fuge max 1.5mm. Kamen po izboru projektanta. Izvođač obavezno dostavlja uzorke na gradilište, Uzorak pločica prema arhitektonskom projektu.  U stavku uključena skela, sav spojni materijal, rad postavljanje i prijevoz. Boja i uzorak kamena prema izboru glavnog  projektanta, Predvidivo bijeli kamen.</t>
    </r>
  </si>
  <si>
    <t>7.1.1.</t>
  </si>
  <si>
    <t>8.1.1.</t>
  </si>
  <si>
    <t>2.1.1</t>
  </si>
  <si>
    <t xml:space="preserve">UKUPNO PRIPREMNI RADOVI </t>
  </si>
  <si>
    <t>2.2.1.</t>
  </si>
  <si>
    <t>2.2.4</t>
  </si>
  <si>
    <t xml:space="preserve">UKUPNO ZEMLJANI RADOVI </t>
  </si>
  <si>
    <t>2.3.1.</t>
  </si>
  <si>
    <t>2.3.2.</t>
  </si>
  <si>
    <t>2.3.3.</t>
  </si>
  <si>
    <t>2.3.4.</t>
  </si>
  <si>
    <t>2.3.4.1</t>
  </si>
  <si>
    <t>2.3.4.2</t>
  </si>
  <si>
    <t>2.3.4.1.1</t>
  </si>
  <si>
    <t>2.3.4.1.2</t>
  </si>
  <si>
    <t>2.3.4.2.1</t>
  </si>
  <si>
    <t>2.3.5.</t>
  </si>
  <si>
    <t>2.3.5.1</t>
  </si>
  <si>
    <t>2.3.5.1.1</t>
  </si>
  <si>
    <t>2.3.4.3</t>
  </si>
  <si>
    <t>2.3.4.3.1</t>
  </si>
  <si>
    <t>2.3.6.</t>
  </si>
  <si>
    <t>2.3.6.1.1</t>
  </si>
  <si>
    <t>2.3.7.</t>
  </si>
  <si>
    <t>2.3.7.1</t>
  </si>
  <si>
    <t>2.3.5.2.</t>
  </si>
  <si>
    <t>2.3.5.2.1.</t>
  </si>
  <si>
    <t>2.3.5.3</t>
  </si>
  <si>
    <t>2.3.5.4.</t>
  </si>
  <si>
    <t>2.3.5.4.1</t>
  </si>
  <si>
    <t>2.3.6.1.</t>
  </si>
  <si>
    <t>2.3.6.1.1.1</t>
  </si>
  <si>
    <t>2.3.6.1.1.2</t>
  </si>
  <si>
    <t>2.3.6.2.</t>
  </si>
  <si>
    <t>2.3.6.2.1.</t>
  </si>
  <si>
    <t xml:space="preserve">UKUPNO - BETONSKI I ARMIRANOBETONSKI RADOVI NA LICU MJESTA </t>
  </si>
  <si>
    <t>2.4.</t>
  </si>
  <si>
    <t>2.4.1.</t>
  </si>
  <si>
    <t>2.4.1.1</t>
  </si>
  <si>
    <t>2.4.1.2</t>
  </si>
  <si>
    <t>2.4.1.3</t>
  </si>
  <si>
    <t>2.4.1.4</t>
  </si>
  <si>
    <t>2.4.1.5.</t>
  </si>
  <si>
    <t>2.4.1.6.</t>
  </si>
  <si>
    <t>2.4.1.7.</t>
  </si>
  <si>
    <t>2.4.1.8.</t>
  </si>
  <si>
    <t>2.4.1.9.</t>
  </si>
  <si>
    <t>2.4.2.</t>
  </si>
  <si>
    <t xml:space="preserve">UKUPNO BETONSKI I ARMIRANOBETONSKI RADOVI - PREFABRIKATI </t>
  </si>
  <si>
    <t>2.5.</t>
  </si>
  <si>
    <t>2.5.1.</t>
  </si>
  <si>
    <t>2.5.1.1.</t>
  </si>
  <si>
    <t>2.5.2.</t>
  </si>
  <si>
    <t>2.5.2.1.</t>
  </si>
  <si>
    <t>2.5.3.</t>
  </si>
  <si>
    <t>2.5.3.1.</t>
  </si>
  <si>
    <t xml:space="preserve">UKUPNO ZIDARSKI RADOVI </t>
  </si>
  <si>
    <t>2.6.</t>
  </si>
  <si>
    <t>2.6.1.</t>
  </si>
  <si>
    <t>2.6.1.1.</t>
  </si>
  <si>
    <t>2.6.1.2.</t>
  </si>
  <si>
    <t xml:space="preserve">UKUPNO - IZOLATERSKI RADOVI </t>
  </si>
  <si>
    <t>2.7.</t>
  </si>
  <si>
    <t>2.7.1.</t>
  </si>
  <si>
    <t xml:space="preserve">UKUPNO STOLARSKI RADOVI </t>
  </si>
  <si>
    <t>2.8.</t>
  </si>
  <si>
    <t>2.8.1.</t>
  </si>
  <si>
    <t>2.8.1.1.</t>
  </si>
  <si>
    <t>2.8.2.2.</t>
  </si>
  <si>
    <t>2.8.1.2.</t>
  </si>
  <si>
    <t>2.8.1.3.</t>
  </si>
  <si>
    <t>2.8.2.</t>
  </si>
  <si>
    <t>2.8.2.1.</t>
  </si>
  <si>
    <t>2.8.2.3.</t>
  </si>
  <si>
    <t>2.8.2.3</t>
  </si>
  <si>
    <t xml:space="preserve">UKUPNO - BRAVARSKI RADOVI </t>
  </si>
  <si>
    <t>2.9.</t>
  </si>
  <si>
    <t>2.9.1.</t>
  </si>
  <si>
    <t>2.9.2.</t>
  </si>
  <si>
    <t>2.9.3.</t>
  </si>
  <si>
    <t>UKUPNO - KAMENARSKI RADOVI</t>
  </si>
  <si>
    <t>2.10.</t>
  </si>
  <si>
    <t>2.10.1.</t>
  </si>
  <si>
    <t>2.10.2.</t>
  </si>
  <si>
    <t xml:space="preserve">UKUPNO OSTALI RADOVI </t>
  </si>
  <si>
    <t>2.11.</t>
  </si>
  <si>
    <t>2.11.1.</t>
  </si>
  <si>
    <t>2.11.1.1.</t>
  </si>
  <si>
    <t>2.11.1.2.</t>
  </si>
  <si>
    <t>2.11.1.3.</t>
  </si>
  <si>
    <t>2.11.1.3.1.</t>
  </si>
  <si>
    <t>2.11.1.3.2.</t>
  </si>
  <si>
    <t>2.11.1.3.3.</t>
  </si>
  <si>
    <t>2.11.2.</t>
  </si>
  <si>
    <t>2.11.2.1.</t>
  </si>
  <si>
    <t>2.11.2.2.</t>
  </si>
  <si>
    <t xml:space="preserve">UKUPNO PODOPOLAGAČKI RADOVI </t>
  </si>
  <si>
    <t>2.12.</t>
  </si>
  <si>
    <t>2.12.1.</t>
  </si>
  <si>
    <t>2.12.2.</t>
  </si>
  <si>
    <t xml:space="preserve">UKUPNO ZAVRŠNI RADOVI </t>
  </si>
  <si>
    <t>Znak B47, Ø 60 cm</t>
  </si>
  <si>
    <r>
      <t>m</t>
    </r>
    <r>
      <rPr>
        <vertAlign val="superscript"/>
        <sz val="9"/>
        <rFont val="Tahoma"/>
        <family val="2"/>
        <charset val="238"/>
      </rPr>
      <t>1</t>
    </r>
  </si>
  <si>
    <r>
      <t>m</t>
    </r>
    <r>
      <rPr>
        <vertAlign val="superscript"/>
        <sz val="9"/>
        <rFont val="Tahoma"/>
        <family val="2"/>
        <charset val="238"/>
      </rPr>
      <t>2</t>
    </r>
  </si>
  <si>
    <r>
      <t>Uklanjanje grmlja, šiblja i drveća. Stavka obuhvaća sječenje šiblja i stabala svih dimenzija, odsijecanje granja, rezanje stabala i debelih grana na dužine pogodne za prijevoz, vađenje korijenja šiblja te starih panjeva i panjeva novo posječenih stabala, uključujući utovar i prijevoz na mjesto oporabe ili zbrinjavanja koje osigurava izvođač radova.  Obračun je po m</t>
    </r>
    <r>
      <rPr>
        <vertAlign val="superscript"/>
        <sz val="9"/>
        <rFont val="Tahoma"/>
        <family val="2"/>
        <charset val="238"/>
      </rPr>
      <t>2</t>
    </r>
    <r>
      <rPr>
        <sz val="9"/>
        <rFont val="Tahoma"/>
        <family val="2"/>
        <charset val="238"/>
      </rPr>
      <t xml:space="preserve"> očišćene zarasle površine. Izvedba, kontrola kakvoće i obračun prema OTU 1-03.1.</t>
    </r>
  </si>
  <si>
    <r>
      <t>Rezanje asfalta. Stavka obuhvaća strojno rezanje asfalta na mjestu gdje počinje tj. završava predmetna prometnica, radi kvalitetnije izrade spoja starog i novog asfalta. Obračun po m</t>
    </r>
    <r>
      <rPr>
        <vertAlign val="superscript"/>
        <sz val="9"/>
        <rFont val="Tahoma"/>
        <family val="2"/>
        <charset val="238"/>
      </rPr>
      <t>1</t>
    </r>
    <r>
      <rPr>
        <sz val="9"/>
        <rFont val="Tahoma"/>
        <family val="2"/>
        <charset val="238"/>
      </rPr>
      <t xml:space="preserve"> spoja starog i novog asfalta.</t>
    </r>
  </si>
  <si>
    <r>
      <t>Iskop humusa (gornjeg slabo nosivog sloja). Rad obuhvaća površinski iskop humusa prosječne debljine 20,0 cm. Obračun se vrši u m</t>
    </r>
    <r>
      <rPr>
        <vertAlign val="superscript"/>
        <sz val="9"/>
        <rFont val="Tahoma"/>
        <family val="2"/>
        <charset val="238"/>
      </rPr>
      <t>3</t>
    </r>
    <r>
      <rPr>
        <sz val="9"/>
        <rFont val="Tahoma"/>
        <family val="2"/>
        <charset val="238"/>
      </rPr>
      <t xml:space="preserve"> stvarno iskopanog humusa, a uključuje i utovar te transport na stalno odlagalište na udaljenost veću od 5 km, s razastiranjem i planiranjem. Uklonjeni materijal zbrinuti u skladu sa Pravilnikom o gospodarenju građevnim otpadom (NN 38/08). Sve u skladu s točkom 2-01. OTU-a. </t>
    </r>
  </si>
  <si>
    <r>
      <t>m</t>
    </r>
    <r>
      <rPr>
        <vertAlign val="superscript"/>
        <sz val="9"/>
        <rFont val="Tahoma"/>
        <family val="2"/>
        <charset val="238"/>
      </rPr>
      <t>3</t>
    </r>
  </si>
  <si>
    <r>
      <t>Strojni široki iskop bez obzira na kategoriju tla prema odredbama projekta s utovarom u prijevozno sredstvo i transportom na mjesto deponiranja (ili mjesto ugradnje na trasi). U stavku je uključen iskop, utovar u transportno vozilo, prijevoz materijala na mjesto ugradnje na trasi i transport viška materijala na deponiju koju osigurava izvođač radova, priprema privremenih prometnica s održavanjem istih za cijelo vrijeme korištenja, te sanacija okoliša nakon dovršenja radova. Obračun se vrši po m</t>
    </r>
    <r>
      <rPr>
        <vertAlign val="superscript"/>
        <sz val="9"/>
        <color indexed="8"/>
        <rFont val="Tahoma"/>
        <family val="2"/>
        <charset val="238"/>
      </rPr>
      <t>3</t>
    </r>
    <r>
      <rPr>
        <sz val="9"/>
        <color indexed="8"/>
        <rFont val="Tahoma"/>
        <family val="2"/>
        <charset val="238"/>
      </rPr>
      <t xml:space="preserve"> stvarno izvršenog iskopa tla u sraslom stanju, bez obzira na kategoriju. Izvođač radova je dužan obići trasu ceste i upoznati se sa stanjem na terenu prije davanja ponude. Materijal zbrinuti u skladu sa Pravilnikom o građevnom otpadu i otpadu koji sadrži azbest (NN 69/16). Sve u skladu s OTU 2-02.</t>
    </r>
  </si>
  <si>
    <r>
      <t>Uređenje temeljnog tla mehaničkim zbijanjem. U cijenu je uključeno prethodno čišćenje te planiranje i rad potreban za postizanje optimalne vlažnosti vezanih tala, vlaženjem ili rahljenjem i sušenjem.  Obračun po m</t>
    </r>
    <r>
      <rPr>
        <vertAlign val="superscript"/>
        <sz val="9"/>
        <rFont val="Tahoma"/>
        <family val="2"/>
        <charset val="238"/>
      </rPr>
      <t>2</t>
    </r>
    <r>
      <rPr>
        <sz val="9"/>
        <rFont val="Tahoma"/>
        <family val="2"/>
        <charset val="238"/>
      </rPr>
      <t>. Sve u skladu s OTU 2-08.1.</t>
    </r>
  </si>
  <si>
    <r>
      <t>Nabava i ugradnja rubnjaka 15/25 cm. Ugradnja rubnjaka (na podlozi od betona klase C 12/15) od predgotovljenih betonskih elemenata klase C 40/45. Postavljanje rubnjaka prema detaljima iz projekta. U skladu sa nacrtima detalja, poprečnih profila i situacijom potrebno je izvesti i kose i spuštene rubnjake. Obračun je po m</t>
    </r>
    <r>
      <rPr>
        <vertAlign val="superscript"/>
        <sz val="9"/>
        <rFont val="Tahoma"/>
        <family val="2"/>
        <charset val="238"/>
      </rPr>
      <t>1</t>
    </r>
    <r>
      <rPr>
        <sz val="9"/>
        <rFont val="Tahoma"/>
        <family val="2"/>
        <charset val="238"/>
      </rPr>
      <t xml:space="preserve"> izvedenog rubnjaka, a u cijeni je uključena izvedba podloge, nabava i doprema predgotovljenih elemenata i betona, privremeno skladištenje i razvoz, svi prijevozi i prijenosi, priprema podloge, rad na ugradnji s obradom sljubnica, njega betona te sav potreban dodatni rad, oprema i materijal što je potreban za potpuno dovršenje stavke.  Izvedba, kontrola kakvoće i obračun prema OTU 3-04.7.1.</t>
    </r>
  </si>
  <si>
    <r>
      <t>Nabava i ugradnja rubnjaka 8/25 cm. Ugradnja rubnjaka (na podlozi od betona klase C 12/15) od predgotovljenih betonskih elemenata klase C 40/45. Postavljanje rubnjaka prema detaljima iz projekta.  Obračun je po m</t>
    </r>
    <r>
      <rPr>
        <vertAlign val="superscript"/>
        <sz val="9"/>
        <rFont val="Tahoma"/>
        <family val="2"/>
        <charset val="238"/>
      </rPr>
      <t>1</t>
    </r>
    <r>
      <rPr>
        <sz val="9"/>
        <rFont val="Tahoma"/>
        <family val="2"/>
        <charset val="238"/>
      </rPr>
      <t xml:space="preserve"> izvedenog rubnjaka, a u cijeni je uključena izvedba podloge, nabava i doprema predgotovljenih elemenata i betona, privremeno skladištenje i razvoz, svi prijevozi i prijenosi, priprema podloge, rad na ugradnji s obradom sljubnica, njega betona te sav potreban dodatni rad, oprema i materijal što je potreban za potpuno dovršenje stavke.  Izvedba, kontrola kakvoće i obračun prema OTU 3-04.7.1.</t>
    </r>
  </si>
  <si>
    <r>
      <t>Strojna izrada nosivog sloja ceste i nogostupa (Ms≥100 MN/m</t>
    </r>
    <r>
      <rPr>
        <vertAlign val="superscript"/>
        <sz val="9"/>
        <rFont val="Tahoma"/>
        <family val="2"/>
        <charset val="238"/>
      </rPr>
      <t>2</t>
    </r>
    <r>
      <rPr>
        <sz val="9"/>
        <rFont val="Tahoma"/>
        <family val="2"/>
        <charset val="238"/>
      </rPr>
      <t>) od prirodnog kamenog materijala, najvećeg zrna 63 mm , debljine 35 cm.  U cijenu je uključena dobava materijala, utovar, prijevoz, i ugradnja (strojno razastiranje, planiranje i zbijanje do traženog modula stišljivosti ili stupnja zbijenosti) na uređenu i preuzetu podlogu. Obračun je po m</t>
    </r>
    <r>
      <rPr>
        <vertAlign val="superscript"/>
        <sz val="9"/>
        <rFont val="Tahoma"/>
        <family val="2"/>
        <charset val="238"/>
      </rPr>
      <t>3</t>
    </r>
    <r>
      <rPr>
        <sz val="9"/>
        <rFont val="Tahoma"/>
        <family val="2"/>
        <charset val="238"/>
      </rPr>
      <t xml:space="preserve"> ugrađenog materijala u zbijenom stanju. Izvedba, kontrola kakvoće i obračun prema OTU 5-01. </t>
    </r>
  </si>
  <si>
    <r>
      <t>Strojna izrada gornjeg sloja makadmaske ceste (Ms≥100 MN/m</t>
    </r>
    <r>
      <rPr>
        <vertAlign val="superscript"/>
        <sz val="9"/>
        <rFont val="Tahoma"/>
        <family val="2"/>
        <charset val="238"/>
      </rPr>
      <t>2</t>
    </r>
    <r>
      <rPr>
        <sz val="9"/>
        <rFont val="Tahoma"/>
        <family val="2"/>
        <charset val="238"/>
      </rPr>
      <t>) od prirodnog kamenog materijala, najvećeg zrna 32 mm , debljine 15 cm.  U cijenu je uključena dobava materijala, utovar, prijevoz, i ugradnja (strojno razastiranje, planiranje i zbijanje do traženog modula stišljivosti ili stupnja zbijenosti) na uređenu i preuzetu podlogu. Obračun je po m</t>
    </r>
    <r>
      <rPr>
        <vertAlign val="superscript"/>
        <sz val="9"/>
        <rFont val="Tahoma"/>
        <family val="2"/>
        <charset val="238"/>
      </rPr>
      <t>3</t>
    </r>
    <r>
      <rPr>
        <sz val="9"/>
        <rFont val="Tahoma"/>
        <family val="2"/>
        <charset val="238"/>
      </rPr>
      <t xml:space="preserve"> ugrađenog materijala u zbijenom stanju. Izvedba, kontrola kakvoće i obračun prema OTU 5-01. </t>
    </r>
  </si>
  <si>
    <r>
      <t>Strojna izrada bitumeniziranog nosivog sloja (BNS), proizvedenog i ugrađenog po vrućem postupku, vrste AC 22 base, BIT50/70 (za srednje prometno opterećenje). Debljina sloja 8.0 cm u zbijenom stanju. U cijenu uključiti nabavu predhodno strojno  proizvedene mješavine od kamenog brašna, kamenog materijala i bitumena kao veziva, nazivne veličine najvećeg zrna, vrste kamenog materijala i granulometrijskog sastava prema odredbama u projektu i u skladu prema OTU, te utovar, prijevoz, i strojnu ugradnju (razastiranja i zbijanje). Obračun je po m</t>
    </r>
    <r>
      <rPr>
        <vertAlign val="superscript"/>
        <sz val="9"/>
        <rFont val="Tahoma"/>
        <family val="2"/>
        <charset val="238"/>
      </rPr>
      <t>2</t>
    </r>
    <r>
      <rPr>
        <sz val="9"/>
        <rFont val="Tahoma"/>
        <family val="2"/>
        <charset val="238"/>
      </rPr>
      <t xml:space="preserve"> gornje površine stvarno položenog i ugrađenog BNS-a sukladno projektu. Sve u skladu s OTU 5-04.</t>
    </r>
  </si>
  <si>
    <r>
      <t>Habajući sloj od asfaltbetona (HS-AB)
Strojna izrada habajućeg sloja od asfaltbetona (HS-AB) za srednje prometno opterećenje, vrsta AC 11 surf, BIT50/70 i debljine 4.0 cm u zbijenom stanju, proizvedenog i ugrađenog po vrućem postupku. U cijenu uključiti nabavu predhodno strojno  proizvedene mješavine od kamenog brašna i kamenog materijala (eruptivnog porijekla), bitumenskog veziva (cestograđevni bitumen ili polimerom modificirani bitumen),  vrste kamenog materijala  i granulometrijskog sastava po načelu najgušće smjese, a sve prema odredbama u projektu i u skladu prema OTU, te utovar, prijevoz, i strojna ugradnja (razastiranje i zbijanje). Obračun je po m</t>
    </r>
    <r>
      <rPr>
        <vertAlign val="superscript"/>
        <sz val="9"/>
        <rFont val="Tahoma"/>
        <family val="2"/>
        <charset val="238"/>
      </rPr>
      <t>2</t>
    </r>
    <r>
      <rPr>
        <sz val="9"/>
        <rFont val="Tahoma"/>
        <family val="2"/>
        <charset val="238"/>
      </rPr>
      <t xml:space="preserve"> gornje površine stvarno položenog i ugrađenog habajućeg sloja od asfaltbetona sukladno projektu. Sve u skladu s OTU 6-03.</t>
    </r>
  </si>
  <si>
    <r>
      <t>Habajući sloj nogostupa od asfaltbetona (HS-AB)
Strojna izrada habajućeg sloja od asfaltbetona (HS-AB), vrsta AC 8 surf, BIT50/70 i debljine 4.0 cm u zbijenom stanju, proizvedenog i ugrađenog po vrućem postupku. U cijenu uključiti nabavu predhodno strojno  proizvedene mješavine od kamenog brašna, kamenog materijala i bitumenskog veziva (cestograđevni bitumen ili polimerom modificirani bitumen),  vrste kamenog materijala  i granulometrijskog sastava po načelu najgušće smjese, a sve prema odredbama u projektu i u skladu prema OTU, te utovar, prijevoz, i strojna ugradnja (razastiranje i zbijanje). Obračun je po m</t>
    </r>
    <r>
      <rPr>
        <vertAlign val="superscript"/>
        <sz val="9"/>
        <rFont val="Tahoma"/>
        <family val="2"/>
        <charset val="238"/>
      </rPr>
      <t>2</t>
    </r>
    <r>
      <rPr>
        <sz val="9"/>
        <rFont val="Tahoma"/>
        <family val="2"/>
        <charset val="238"/>
      </rPr>
      <t xml:space="preserve"> gornje površine stvarno položenog i ugrađenog habajućeg sloja od asfaltbetona sukladno projektu. Sve u skladu s OTU 6-03.</t>
    </r>
  </si>
  <si>
    <t>3.1.1.</t>
  </si>
  <si>
    <t>3.1.2.</t>
  </si>
  <si>
    <t>3.1.3.</t>
  </si>
  <si>
    <t>3.1.4.</t>
  </si>
  <si>
    <t>3.1.5.</t>
  </si>
  <si>
    <t>UKUPNO PRIPREMNI RADOVI</t>
  </si>
  <si>
    <t>3.2.1.</t>
  </si>
  <si>
    <t>3.2.2.</t>
  </si>
  <si>
    <t>3.2.3.</t>
  </si>
  <si>
    <t>3.2.4.</t>
  </si>
  <si>
    <t>3.2.5.</t>
  </si>
  <si>
    <t>3.2.6.</t>
  </si>
  <si>
    <t>UKUPNO ZEMLJANI RADOVI</t>
  </si>
  <si>
    <t>3.3.1.</t>
  </si>
  <si>
    <t>3.3.2.</t>
  </si>
  <si>
    <t>UKUPNO BETONSKI I ARMIRANOBETONSKI RADOVI</t>
  </si>
  <si>
    <t>3.4.</t>
  </si>
  <si>
    <t>3.4.1.</t>
  </si>
  <si>
    <t>3.4.2.</t>
  </si>
  <si>
    <t>3.4.3.</t>
  </si>
  <si>
    <t>UKUPNO NOSIVI SLOJEVI KOLNIČKE KONSTRUKCIJE</t>
  </si>
  <si>
    <t>3.5.</t>
  </si>
  <si>
    <t>3.5.1.</t>
  </si>
  <si>
    <t>3.5.2.</t>
  </si>
  <si>
    <t>UKUPNO KOLNIČKI ZASTOR</t>
  </si>
  <si>
    <t>3.6.</t>
  </si>
  <si>
    <t>3.6.1.</t>
  </si>
  <si>
    <t>3.6.2.</t>
  </si>
  <si>
    <t>3.6.3.</t>
  </si>
  <si>
    <t>3.6.4.</t>
  </si>
  <si>
    <t>3.6.5.</t>
  </si>
  <si>
    <t>3.6.6.</t>
  </si>
  <si>
    <t>3.7.</t>
  </si>
  <si>
    <t>3.6.7.</t>
  </si>
  <si>
    <t>3.6.8.</t>
  </si>
  <si>
    <t>3.6.9.</t>
  </si>
  <si>
    <t>3.6.10.</t>
  </si>
  <si>
    <t>3.6.11.</t>
  </si>
  <si>
    <t>3.6.12.</t>
  </si>
  <si>
    <t>UKUPNO OPREMA CESTE</t>
  </si>
  <si>
    <t>UKUPNO ZAVRŠNI RADOVI</t>
  </si>
  <si>
    <t>3.7.1.</t>
  </si>
  <si>
    <r>
      <rPr>
        <b/>
        <sz val="9"/>
        <rFont val="Tahoma"/>
        <family val="2"/>
        <charset val="238"/>
      </rPr>
      <t>Iskolčenje trase cjevovoda.</t>
    </r>
    <r>
      <rPr>
        <sz val="9"/>
        <rFont val="Tahoma"/>
        <family val="2"/>
        <charset val="238"/>
      </rPr>
      <t xml:space="preserve"> Rad obuvaća sva geodetska mjerenja kojima se podaci iz projekta prenose na teren, osiguranje osi iskolčene trase, profiliranje, obnavljanje i održavanje iskolčenih oznaka na terenu za sve vrijeme građenja odnosno do predaje radova investitoru. Izvođač je dužan sve točke osigurati položajno i visinski tako da ih je u tijeku ili po završenom radu moguće lako obnoviti. Za vrijeme osiguranja točaka izvođač mora voditi zapisnik i skicu osiguranja, a nakon toga treba izraditi plan iskolčenja s osiguranjima svih točaka. Prije početka iskopa izvođač je dužan navedeni plan iskolčenja predati nadzornom inženjeru na uvid radi kontrole ispravnosti postupka. Izvođač ne smije početi sa radovima prije nego što dobije suglasnost nadzornog inženjera na ovu dokumentaciju. Iskolčenje trase provesti na temelju podataka iz projekta. Obračun po m' iskolčene trase.</t>
    </r>
  </si>
  <si>
    <r>
      <t>Strojni iskop rova za vodovod, bez obzira na kategoriju tla,</t>
    </r>
    <r>
      <rPr>
        <sz val="9"/>
        <rFont val="Tahoma"/>
        <family val="2"/>
        <charset val="238"/>
      </rPr>
      <t xml:space="preserve"> s odbacivanjem iskopanog materijala na jednu stranu rova, na udaljenost najmanje 1,00 m od ruba rova da bi se omogućilo nesmetano raznošenje cijevi duž rova i spuštanje u rov. Dubina rova prema uzdužnom profilu, a širina rova je određena 70 cm za profil 125, 100 i 40 mm. U jediničnu cijenu uračunato je uklanjanje obrušenog materijala u rovu (u bilo kojoj fazi radova, odnosno radi vremenskih nepogoda), te eventualno crpljenje podzemne ili nadošle vode te moguće razupiranje rova. Uz pristanak nadzornog inženjera dozvoljava se proširenje rova do 10 cm na dionicama gdje su veće dubine iskopa. Rad na iskopu vrši se u lamelama dubine 0 - 2.0 i preko 2.0 m. Iskop u stijeni izvodit će se kopačem na čijem kraju se montira udarna glava ("pick hammer"). Stavka uključuje i eventualno potrebno razupiranje rova, što će se odrediti na licu mjesta za vrijeme iskopa uz suglasnost nadzornog inženjera. Obračun količina vrši se po stvarno izvedenom iskopu, ali do dimenzija predviđenih u projektu. Strane rova moraju biti ravne, a rubovi oštri. Obračun po m3 sraslog tla.</t>
    </r>
  </si>
  <si>
    <r>
      <rPr>
        <b/>
        <sz val="9"/>
        <rFont val="Tahoma"/>
        <family val="2"/>
        <charset val="238"/>
      </rPr>
      <t>Strojni iskop građevinske jame za vodovodno okno</t>
    </r>
    <r>
      <rPr>
        <sz val="9"/>
        <rFont val="Tahoma"/>
        <family val="2"/>
        <charset val="238"/>
      </rPr>
      <t xml:space="preserve"> s odbacivanjem iskopanog materijala na jednu stranu jame na udaljenost najmanje 1,0 m od ruba jame bez obzira na kategoriju. Dimenzije jame prema detaljima. Obračun po m3.</t>
    </r>
  </si>
  <si>
    <r>
      <t>m</t>
    </r>
    <r>
      <rPr>
        <vertAlign val="superscript"/>
        <sz val="9"/>
        <rFont val="Tahoma"/>
        <family val="2"/>
        <charset val="238"/>
      </rPr>
      <t>3</t>
    </r>
    <r>
      <rPr>
        <sz val="11"/>
        <color theme="1"/>
        <rFont val="Calibri"/>
        <family val="2"/>
        <charset val="238"/>
        <scheme val="minor"/>
      </rPr>
      <t/>
    </r>
  </si>
  <si>
    <r>
      <t>Planiranje dna rova cjevovoda</t>
    </r>
    <r>
      <rPr>
        <sz val="9"/>
        <rFont val="Tahoma"/>
        <family val="2"/>
        <charset val="238"/>
      </rPr>
      <t xml:space="preserve"> prema projektiranoj širini i uzdužnom padu dna rova. Dno rova mora biti isplanirano na točnost +/- 2 cm i mora biti tvrdo. Stavkom je predviđeno otesavanje, planiranje i djelomično nabijanje dna rova s izbacivanjem suvišnog materijala iz rova na udaljenost min 1 m od ruba rova. Obračun po m2 planirane površine.</t>
    </r>
  </si>
  <si>
    <r>
      <rPr>
        <b/>
        <sz val="9"/>
        <rFont val="Tahoma"/>
        <family val="2"/>
        <charset val="238"/>
      </rPr>
      <t>Planiranje dna građevnih jama</t>
    </r>
    <r>
      <rPr>
        <sz val="9"/>
        <rFont val="Tahoma"/>
        <family val="2"/>
        <charset val="238"/>
      </rPr>
      <t xml:space="preserve"> za vodovodno okno prema projektiranim dimenzijama. Dno jame mora biti isplanirano na točnost +/- 2 cm. Obračun po m² isplanirane površine.</t>
    </r>
  </si>
  <si>
    <r>
      <t>Izrada posteljice.</t>
    </r>
    <r>
      <rPr>
        <sz val="9"/>
        <rFont val="Tahoma"/>
        <family val="2"/>
        <charset val="238"/>
      </rPr>
      <t xml:space="preserve"> Stavka obuhvaća nabavu, dopremu, raznošenje, ubacivanje, grubo i fino planiranje te nabijanje uz vlaženje posteljice od sitnozrnatog materijala maksimalne veličine zrna 8 mm. Posteljica je debljine 10 cm. Cijevi moraju ravnomjerno nalijegati na posteljicu čitavom dužinom, a na mjestu spojeva treba ostaviti udubljenje za izradu spojeva. Obračun po m3 ugrađenog materijala.</t>
    </r>
  </si>
  <si>
    <r>
      <t xml:space="preserve">Zatrpavanje rova oko i iznad cijevi sitnozrnatim materijalom </t>
    </r>
    <r>
      <rPr>
        <sz val="9"/>
        <rFont val="Tahoma"/>
        <family val="2"/>
        <charset val="238"/>
      </rPr>
      <t>(pijesak i sitni šljunak) maksimalne veličine zrna 8 mm. Zatrpavanje biranim materijalom iz iskopa nije dozvoljeno. Zatrpavanje vršiti do visine 30 cm iznad tjemena cijevi na način da spojevi cijevi ostanu slobodni sve dok se ne okonča tlačna proba, a zatim i njih zatrpati na isti način. Pri tome će na sredini cijevi visina nasutog materijala iznad tjemena cijevi biti viša od 30 cm, tako da se nakon uspješno provedene tlačne probe razastiranjem tog materijala može postići jednolika debljina nadsloja od 30 cm iznad tjemena cijevi duž cijelog cjevovoda i po čitavoj širini rova. U stavku uključena nabava, doprema, razvažanje duž trase, ubacivanje, razastiranje te nabijanje materijala. Obračun po m3 ugrađenog materijala.</t>
    </r>
  </si>
  <si>
    <r>
      <t xml:space="preserve">Zatrpavanje rova probranim materijalom iz iskopa. </t>
    </r>
    <r>
      <rPr>
        <sz val="9"/>
        <rFont val="Tahoma"/>
        <family val="2"/>
        <charset val="238"/>
      </rPr>
      <t>Zatrpavanje se vrši do nivoa posteljice prometnice (nogostupa ili završnog sloja tampona). U ovom materijalu ne smije biti kamenja promjera većeg od 12 cm te raslinja i humusa. Materijal se zbija u slojevima od 20 cm do minimalno Ms&gt;40 MN/m2. 
Spojna mjesta na cjevovodu ostaviti otvorena do uspješne provedbe tlačne probe.
U cijenu je uključen utovar materijala u transportno sredstvo, dovoz sa privremene deponije i ugradnja u rov cjevovoda. Obračun po m3 ugrađenog materijala.</t>
    </r>
  </si>
  <si>
    <r>
      <rPr>
        <b/>
        <sz val="9"/>
        <rFont val="Tahoma"/>
        <family val="2"/>
        <charset val="238"/>
      </rPr>
      <t xml:space="preserve">Zatrpavanje građevinske jame nakon izvedbe vodovodnog okna probranim materijalom iz iskopa. </t>
    </r>
    <r>
      <rPr>
        <sz val="9"/>
        <rFont val="Tahoma"/>
        <family val="2"/>
        <charset val="238"/>
      </rPr>
      <t>Zatrpavanje se vrši u slojevima od 30 cm. Materijal se zbija u slojevima od 20 cm do minimalno Ms&gt;40 MN/m2. Obračun po m3 iskopanog sraslog materijala.</t>
    </r>
  </si>
  <si>
    <r>
      <rPr>
        <b/>
        <sz val="9"/>
        <rFont val="Tahoma"/>
        <family val="2"/>
        <charset val="238"/>
      </rPr>
      <t>Odvoz preostalog materijala od cjelokupnog iskopa</t>
    </r>
    <r>
      <rPr>
        <sz val="9"/>
        <rFont val="Tahoma"/>
        <family val="2"/>
        <charset val="238"/>
      </rPr>
      <t xml:space="preserve"> cjevovoda i vodovodnih okana, sa utovarom i istovarom nakon završetka svih radova na deponiju. </t>
    </r>
  </si>
  <si>
    <r>
      <rPr>
        <b/>
        <sz val="9"/>
        <rFont val="Tahoma"/>
        <family val="2"/>
        <charset val="238"/>
      </rPr>
      <t>Betoniranje blokova osiguranja horizontalnih krivina</t>
    </r>
    <r>
      <rPr>
        <sz val="9"/>
        <rFont val="Tahoma"/>
        <family val="2"/>
        <charset val="238"/>
      </rPr>
      <t>, T-komada i krajeva cjevovoda izvan okna položaja, dimenzija i oblika datih u nacrtima za pojedine tipove. Betoniranje vršiti betonom C16/20. Svi blokovi se betoniraju prije tlačne probe. U jediničnu cijenu uračunata je potrebna oplata te dobava, ugradba i njega betona, te sav drugi rad i materijal potreban za dovršenje rada. Obračun po kom izvedenog oslonca.</t>
    </r>
  </si>
  <si>
    <r>
      <rPr>
        <b/>
        <sz val="9"/>
        <rFont val="Tahoma"/>
        <family val="2"/>
        <charset val="238"/>
      </rPr>
      <t>Betoniranje AB bloka ispod kape ugradbene garniture ventila</t>
    </r>
    <r>
      <rPr>
        <sz val="9"/>
        <rFont val="Tahoma"/>
        <family val="2"/>
        <charset val="238"/>
      </rPr>
      <t xml:space="preserve"> betonom C16/20 vanjskih dimenzija 40×40 cm visine 15 cm sa otvorom ø 19 cm. Blok armirati sa 4ø12, vilice ø 6/10. U jediničnu cijenu uračunata je potrebna oplata te dobava, ugradba i njega betona, te sav drugi rad i materijal potreban za dovršenje rada. Obračun po komadu izvedenog bloka.</t>
    </r>
  </si>
  <si>
    <r>
      <rPr>
        <b/>
        <sz val="9"/>
        <rFont val="Tahoma"/>
        <family val="2"/>
        <charset val="238"/>
      </rPr>
      <t xml:space="preserve">Betoniranje prstena oko kape ugradbene garniture ventila </t>
    </r>
    <r>
      <rPr>
        <sz val="9"/>
        <rFont val="Tahoma"/>
        <family val="2"/>
        <charset val="238"/>
      </rPr>
      <t>betonom C16/20 vanjskih dimenzija 40 × 40 cm, visine 10 cm. Otvor u betonu je okrugli ø 19 cm prema obliku kape zasuna. U jediničnu cijenu uračunata je potrebna oplata te dobava, ugradba i njega betona, te sav drugi rad i materijal potreban za dovršenje rada. Obračun po komadu izvedenog bloka.</t>
    </r>
  </si>
  <si>
    <r>
      <rPr>
        <b/>
        <sz val="9"/>
        <rFont val="Tahoma"/>
        <family val="2"/>
        <charset val="238"/>
      </rPr>
      <t xml:space="preserve">Izrada podložnih betonskih blokova od betona </t>
    </r>
    <r>
      <rPr>
        <sz val="9"/>
        <rFont val="Tahoma"/>
        <family val="2"/>
        <charset val="238"/>
      </rPr>
      <t>C16/20 veličine 65×65×15 cm ispod N fazona. U jediničnu cijenu uračunata je potrebna oplata te dobava, ugradba i njega betona, te sav drugi rad i materijal potreban za dovršenje rada. Obračun po komadu izvedenog bloka.</t>
    </r>
  </si>
  <si>
    <r>
      <rPr>
        <b/>
        <sz val="9"/>
        <rFont val="Tahoma"/>
        <family val="2"/>
        <charset val="238"/>
      </rPr>
      <t>Izrada betonskih blokova od betona</t>
    </r>
    <r>
      <rPr>
        <sz val="9"/>
        <rFont val="Tahoma"/>
        <family val="2"/>
        <charset val="238"/>
      </rPr>
      <t xml:space="preserve"> C16/20 veličine 37×65×22 cm kao ukruta N fazona. U jediničnu cijenu uračunata je potrebna oplata te dobava, ugradba i njega betona, te sav drugi rad i materijal potreban za dovršenje rada. Obračun po komadu izvedenog bloka.</t>
    </r>
  </si>
  <si>
    <r>
      <rPr>
        <b/>
        <sz val="9"/>
        <rFont val="Tahoma"/>
        <family val="2"/>
        <charset val="238"/>
      </rPr>
      <t>Betoniranje dna jame</t>
    </r>
    <r>
      <rPr>
        <sz val="9"/>
        <rFont val="Tahoma"/>
        <family val="2"/>
        <charset val="238"/>
      </rPr>
      <t xml:space="preserve"> betonom C12/15 za sloj izravnanja – podložni beton debljine 10 cm uključivo nabava i transport komponenti, spravljanje i ugrađivanje betona. Obračun po m3 ugrađenog betona.</t>
    </r>
  </si>
  <si>
    <r>
      <rPr>
        <b/>
        <sz val="9"/>
        <rFont val="Tahoma"/>
        <family val="2"/>
        <charset val="238"/>
      </rPr>
      <t xml:space="preserve">Betoniranje donje ploče vodomjernog okna </t>
    </r>
    <r>
      <rPr>
        <sz val="9"/>
        <rFont val="Tahoma"/>
        <family val="2"/>
        <charset val="238"/>
      </rPr>
      <t>vodonepropusnim betonom C30/37 debljine 20 cm. U jediničnu cijenu uračunata je dobava, ugradba i njega betona, te sav drugi rad i materijal potreban za dovršenje posla. Obračun po m3 ugrađenog betona.</t>
    </r>
  </si>
  <si>
    <r>
      <rPr>
        <b/>
        <sz val="9"/>
        <rFont val="Tahoma"/>
        <family val="2"/>
        <charset val="238"/>
      </rPr>
      <t>Betoniranje zidova vodomjernog okna</t>
    </r>
    <r>
      <rPr>
        <sz val="9"/>
        <rFont val="Tahoma"/>
        <family val="2"/>
        <charset val="238"/>
      </rPr>
      <t xml:space="preserve"> vodonepropusnim betonom  C30/37 debljine 20 cm. Okno se betonira nakon kompletne montaže cijevi, fazonskih komada i armatura. U jediničnu cijenu uračunata je dobava, ugradba i njega betona, te sav drugi rad i materijal potreban za dovršenje posla. Obračun po m3 ugrađenog betona.</t>
    </r>
  </si>
  <si>
    <r>
      <rPr>
        <b/>
        <sz val="9"/>
        <rFont val="Tahoma"/>
        <family val="2"/>
        <charset val="238"/>
      </rPr>
      <t xml:space="preserve">Betoniranje pokrovne ploče vodomjernog okna </t>
    </r>
    <r>
      <rPr>
        <sz val="9"/>
        <rFont val="Tahoma"/>
        <family val="2"/>
        <charset val="238"/>
      </rPr>
      <t>vodonepropusnim betonom  C30/37 debljine 20 cm. U jediničnu cijenu uračunata je dobava, ugradba i njega betona, te sav drugi rad i materijal potreban za dovršenje posla. Obračun po m3 ugrađenog betona.</t>
    </r>
  </si>
  <si>
    <r>
      <rPr>
        <b/>
        <sz val="9"/>
        <rFont val="Tahoma"/>
        <family val="2"/>
        <charset val="238"/>
      </rPr>
      <t xml:space="preserve">Betoniranje zidova oko silaznog otvora okna </t>
    </r>
    <r>
      <rPr>
        <sz val="9"/>
        <rFont val="Tahoma"/>
        <family val="2"/>
        <charset val="238"/>
      </rPr>
      <t>vodonepropusnim betonom C30/37  u svemu prema detalju. U jediničnu cijenu uračunata je dobava, ugradba i njega betona, te sav drugi rad i materijal potreban za dovršenje posla. Obračun po m3 ugrađenog betona.</t>
    </r>
  </si>
  <si>
    <r>
      <rPr>
        <b/>
        <sz val="9"/>
        <rFont val="Tahoma"/>
        <family val="2"/>
        <charset val="238"/>
      </rPr>
      <t xml:space="preserve">Izrada betonskih blokova s nosačima </t>
    </r>
    <r>
      <rPr>
        <sz val="9"/>
        <rFont val="Tahoma"/>
        <family val="2"/>
        <charset val="238"/>
      </rPr>
      <t>za armature i fazonerije u vodomjernom oknu od betona C16/20 veličine 30×30×110 cm. U jediničnu cijenu uračunata je potrebna oplata te dobava, ugradba i njega betona, te sav drugi rad i materijal potreban za dovršenje rada. Obračun po m³ betona i m² oplate.</t>
    </r>
  </si>
  <si>
    <r>
      <rPr>
        <b/>
        <sz val="9"/>
        <rFont val="Tahoma"/>
        <family val="2"/>
        <charset val="238"/>
      </rPr>
      <t>Izrada zaštite križanja vodovoda i kolektora oborinske i fekalne odvodnje.</t>
    </r>
    <r>
      <rPr>
        <sz val="9"/>
        <rFont val="Tahoma"/>
        <family val="2"/>
        <charset val="238"/>
      </rPr>
      <t xml:space="preserve"> Na mjestu gdje dolazi do međusobnog križanja projektiranih instalacija mora se izvršiti zaštita slojem betona C16/20, u širini rova, iznad i ispod cjevovoda. </t>
    </r>
  </si>
  <si>
    <r>
      <rPr>
        <b/>
        <sz val="9"/>
        <rFont val="Tahoma"/>
        <family val="2"/>
        <charset val="238"/>
      </rPr>
      <t>Nabava, doprema, ispravljanje, čišćenje, savijanje i montaža armature.</t>
    </r>
    <r>
      <rPr>
        <sz val="9"/>
        <rFont val="Tahoma"/>
        <family val="2"/>
        <charset val="238"/>
      </rPr>
      <t xml:space="preserve"> Vezanje paljenom žicom fi 2 mm. Količine na temelju plana savijanja i iskaza armature. Obračun po kg ugrađene armature.</t>
    </r>
  </si>
  <si>
    <r>
      <rPr>
        <b/>
        <sz val="9"/>
        <rFont val="Tahoma"/>
        <family val="2"/>
        <charset val="238"/>
      </rPr>
      <t>Nabava, doprema, izrada, postavljanje i skidanje dvostrane oplate</t>
    </r>
    <r>
      <rPr>
        <sz val="9"/>
        <rFont val="Tahoma"/>
        <family val="2"/>
        <charset val="238"/>
      </rPr>
      <t xml:space="preserve"> zidova i jednostrane oplate ploča za okna sa podupiračima. Konstrukcija mora biti dobro ukrućena i pružati potpunu garanciju od urušenja i popuštanja. Oplata mora biti izrađena točno po mjerama iz nacrta. Unutrašnja površina oplate mora biti ravna i glatka tako da nakon skidanja oplate vidne površine konstrukcije (zidovi, ploče) budu ravne, s oštrim rubovima. Obračun po m2 montirane oplate.</t>
    </r>
  </si>
  <si>
    <r>
      <t xml:space="preserve">Dobava  materijala i izvedba bunarića za hidrante </t>
    </r>
    <r>
      <rPr>
        <sz val="9"/>
        <rFont val="Tahoma"/>
        <family val="2"/>
        <charset val="238"/>
      </rPr>
      <t xml:space="preserve"> iz opeke debljine 12 cm u cementnom mortu 1 : 2 kompletno. U jediničnu cijenu uračunata je dobava, ugradba materijala, te sav drugi rad potreban za dovršenje rada. Obračun po komadu prema specifikaciji.</t>
    </r>
  </si>
  <si>
    <r>
      <rPr>
        <b/>
        <sz val="9"/>
        <rFont val="Tahoma"/>
        <family val="2"/>
        <charset val="238"/>
      </rPr>
      <t>Dobava materijala i izrada cementne glazure</t>
    </r>
    <r>
      <rPr>
        <sz val="9"/>
        <rFont val="Tahoma"/>
        <family val="2"/>
        <charset val="238"/>
      </rPr>
      <t xml:space="preserve"> 1:2 na dnu vodomjernog okna radi dobivanja pada. Zagladiti do crnog sjaja. Obračun po m².</t>
    </r>
  </si>
  <si>
    <r>
      <rPr>
        <b/>
        <sz val="9"/>
        <rFont val="Tahoma"/>
        <family val="2"/>
        <charset val="238"/>
      </rPr>
      <t>Nabava, doprema, raznošenje i ugrađivanje tipskih lijevano - željeznih poklopaca</t>
    </r>
    <r>
      <rPr>
        <sz val="9"/>
        <rFont val="Tahoma"/>
        <family val="2"/>
        <charset val="238"/>
      </rPr>
      <t>. Poklopac nazivnog otvora 600×600 mm sa bravom, za opterećenje 150 kN i 250 kN. Obračun po komadu.</t>
    </r>
  </si>
  <si>
    <r>
      <rPr>
        <b/>
        <sz val="9"/>
        <rFont val="Tahoma"/>
        <family val="2"/>
        <charset val="238"/>
      </rPr>
      <t xml:space="preserve">Nabava, doprema, raznošenje i ugradnja čeličnih penjalica </t>
    </r>
    <r>
      <rPr>
        <sz val="9"/>
        <rFont val="Tahoma"/>
        <family val="2"/>
        <charset val="238"/>
      </rPr>
      <t>Ø 25 mm (35+30+30cm) razvijene duljine 95 cm u vodovodno okno. Prva penjalica u oknu se postavlja na 50 cm ispod kote poklopca, najniža penjalica ne smije niti više od 50 cm iznad poda. Razmak između penjalica je 30 cm. U cijenu uračunat sav potreban rad i materijal za izradu i ugradnju penjalica. Obračun po komadu ugrađene penjalice.</t>
    </r>
  </si>
  <si>
    <r>
      <t>Dobava, doprema i istovar lijevano željeznih DUCTILE</t>
    </r>
    <r>
      <rPr>
        <sz val="9"/>
        <rFont val="Tahoma"/>
        <family val="2"/>
        <charset val="238"/>
      </rPr>
      <t xml:space="preserve"> (nodularni lijev GGG 40) vodovodnih cijevi NATURAL klase 40 (prema DIN EN 545), s unutarnjom izolacijom od cementnog morta (prema DIN EN 545, odnosno DIN 2880) i vanjskom zaštitom cinčano-aluminijskom prevlakom (Zn-Al) i plavim epoksidnim pokrivnim slojem (cink-aluminij 400 g/m2, epoks. pokrivni sloj prema DIN EN 545).
Cijevi su na spoj TYTON, pojedinačne duljine 6.0 m. 
Doprema uključuje dovoz cijevi do deponije na gradilištu sa istovarom.
U stavku je uračunat sav brtveni i pomoćni materijal te sav prema uputama proizvođača. </t>
    </r>
    <r>
      <rPr>
        <b/>
        <sz val="9"/>
        <rFont val="Tahoma"/>
        <family val="2"/>
        <charset val="238"/>
      </rPr>
      <t xml:space="preserve">
</t>
    </r>
  </si>
  <si>
    <r>
      <rPr>
        <b/>
        <i/>
        <sz val="9"/>
        <rFont val="Tahoma"/>
        <family val="2"/>
        <charset val="238"/>
      </rPr>
      <t>faza f1-1</t>
    </r>
    <r>
      <rPr>
        <sz val="9"/>
        <rFont val="Tahoma"/>
        <family val="2"/>
        <charset val="238"/>
      </rPr>
      <t xml:space="preserve"> - DN 125 mm   naglavak TYTON</t>
    </r>
  </si>
  <si>
    <r>
      <t xml:space="preserve">Dobava, doprema i istovar PEHD vodovodnih cijevi </t>
    </r>
    <r>
      <rPr>
        <sz val="9"/>
        <rFont val="Tahoma"/>
        <family val="2"/>
        <charset val="238"/>
      </rPr>
      <t>karakteristika PE 100; SDR 17; NP 10 bara</t>
    </r>
    <r>
      <rPr>
        <b/>
        <sz val="9"/>
        <rFont val="Tahoma"/>
        <family val="2"/>
        <charset val="238"/>
      </rPr>
      <t xml:space="preserve">. </t>
    </r>
    <r>
      <rPr>
        <sz val="9"/>
        <rFont val="Tahoma"/>
        <family val="2"/>
        <charset val="238"/>
      </rPr>
      <t>Doprema uključuje dovoz cijevi do deponije na gradilištu sa istovarom. Cijevi moraju imati jedan od certifikata sa zdravstvenom ispravnošću. U stavku je uračunat sav brtveni i pomoćni materijal te sav prema uputama proizvođača. Cijevi se isporučuju u šipkama ili kolutima. Obračun po m1 ugrađenog cjevovoda.</t>
    </r>
  </si>
  <si>
    <r>
      <t>Raznošenje duž trase i ugradnja lijevano željeznih DUCTILE</t>
    </r>
    <r>
      <rPr>
        <sz val="9"/>
        <rFont val="Tahoma"/>
        <family val="2"/>
        <charset val="238"/>
      </rPr>
      <t xml:space="preserve"> (nodularni lijev GGG 40) vodovodnih cijevi NATURAL klase 40 (prema DIN EN 545), s unutarnjom izolacijom od cementnog morta (prema DIN EN 545, odnosno DIN 2880) i vanjskom zaštitom cinčano-aluminijskom prevlakom (Zn-Al) i plavim epoksidnim pokrivnim slojem (cink-aluminij 400 g/m2, epoks. pokrivni sloj prema DIN EN 545).
Cijevi su na spoj TYTON, pojedinačne duljine 6.0 m. 
Stavka uključuje raznašanje do mjesta ugradnje sa gradilišne deponije, te spuštanje i montažu. 
U stavku je uračunato čišćenje spojnih mjesta, priprema i postava brtvi, uvlačenje u naglavak, sav brtveni i pomoćni materijal te sav strojni i ručni rad, rezanje cijevi, obrada,i premazivanje odrezanih rubova antikorozivnim sredstvom neškodljivim za vodu,  a vrši se prema uputama proizvođača. </t>
    </r>
    <r>
      <rPr>
        <b/>
        <sz val="9"/>
        <rFont val="Tahoma"/>
        <family val="2"/>
        <charset val="238"/>
      </rPr>
      <t xml:space="preserve">
</t>
    </r>
  </si>
  <si>
    <r>
      <rPr>
        <b/>
        <i/>
        <sz val="9"/>
        <rFont val="Tahoma"/>
        <family val="2"/>
        <charset val="238"/>
      </rPr>
      <t>faza f1-1</t>
    </r>
    <r>
      <rPr>
        <sz val="9"/>
        <rFont val="Tahoma"/>
        <family val="2"/>
        <charset val="238"/>
      </rPr>
      <t xml:space="preserve"> - DN 125 mm   naglavak TYTON </t>
    </r>
  </si>
  <si>
    <r>
      <rPr>
        <b/>
        <sz val="9"/>
        <rFont val="Tahoma"/>
        <family val="2"/>
        <charset val="238"/>
      </rPr>
      <t>Nabava, doprema i montaža fazonskih komada</t>
    </r>
    <r>
      <rPr>
        <sz val="9"/>
        <rFont val="Tahoma"/>
        <family val="2"/>
        <charset val="238"/>
      </rPr>
      <t xml:space="preserve"> od ljevanog željeza (nodularni lijev) za spoj na prirubnicu prema ISO 2531 i naglavak, izvana zaštićenih epoksidnim slojem (EP-P) prema DIN 3476, a iznutra također epoksidnim (EP-P) premazom prema DIN 30677-2. U stavku je uračunat sav spojni materijal (brtve, vijci, matice) za radni pritisak od 10 bara. fazonski komadi su iz nodularnog lijeva GGG 40. </t>
    </r>
  </si>
  <si>
    <r>
      <rPr>
        <b/>
        <sz val="9"/>
        <rFont val="Tahoma"/>
        <family val="2"/>
        <charset val="238"/>
      </rPr>
      <t>Nabava, doprema i montaža PEHD komada</t>
    </r>
    <r>
      <rPr>
        <sz val="9"/>
        <rFont val="Tahoma"/>
        <family val="2"/>
        <charset val="238"/>
      </rPr>
      <t>. U stavku je uračunat sav spojni materijal  za radni pritisak od 10 bara. Obračun po komadu montiranog fazonskog komada.</t>
    </r>
  </si>
  <si>
    <r>
      <rPr>
        <b/>
        <sz val="9"/>
        <rFont val="Tahoma"/>
        <family val="2"/>
        <charset val="238"/>
      </rPr>
      <t>Nabava, doprema i montaža montažno - demontažnih komada</t>
    </r>
    <r>
      <rPr>
        <sz val="9"/>
        <rFont val="Tahoma"/>
        <family val="2"/>
        <charset val="238"/>
      </rPr>
      <t xml:space="preserve">, tip harmonika, proizv. montažno - demontažni kompenzator "Đuro Đaković" ili jednako vrijedan. Dijelovi montažno-demontažnog komada moraju biti napravljeni od slijedećih materijala: harmonika - HRN C.B9.020 Č 4572 (EN-Norm 10088), prirubnica - HRN C.B9.020 Č 0361 (EN-Norm 10025) i pertla - HRN C.B9.020 Č 4572 (EN-Norm 10088). Vijci i matice moraju biti galvanski pocinčani. Obračun po komadu po specifikaciji.       </t>
    </r>
  </si>
  <si>
    <r>
      <rPr>
        <b/>
        <sz val="9"/>
        <rFont val="Tahoma"/>
        <family val="2"/>
        <charset val="238"/>
      </rPr>
      <t xml:space="preserve">Nabava, doprema i montaža zasuna </t>
    </r>
    <r>
      <rPr>
        <sz val="9"/>
        <rFont val="Tahoma"/>
        <family val="2"/>
        <charset val="238"/>
      </rPr>
      <t xml:space="preserve">od ljevanog željeza, kratkih s ravnim prolazom i mekim nalijeganjem za radni tlak 10 bara, s potrebnim materijalom za spajanje (brtve i vijci) te teleskopskom ugradbenom garniturom i okruglom ljevanoželjeznom uličnom kapom prema DIN 4056. EV zasun DN 80 mm sa UG (rd=1m) i kapom. Obračun po komadu po specifikaciji.      </t>
    </r>
  </si>
  <si>
    <r>
      <rPr>
        <b/>
        <sz val="9"/>
        <rFont val="Tahoma"/>
        <family val="2"/>
        <charset val="238"/>
      </rPr>
      <t xml:space="preserve">Nabava, doprema i montaža eliptičnih zasuna </t>
    </r>
    <r>
      <rPr>
        <sz val="9"/>
        <rFont val="Tahoma"/>
        <family val="2"/>
        <charset val="238"/>
      </rPr>
      <t xml:space="preserve">od ljevanog željeza, kratkih s ravnim prolazom i mekim nalijeganjem za radni tlak 10 bara, s potrebnim materijalom za spajanje (brtve i vijci)  i kolom. </t>
    </r>
  </si>
  <si>
    <r>
      <rPr>
        <b/>
        <sz val="9"/>
        <rFont val="Tahoma"/>
        <family val="2"/>
        <charset val="238"/>
      </rPr>
      <t>Nabava, doprema i montaža nadzemnih hidranata</t>
    </r>
    <r>
      <rPr>
        <sz val="9"/>
        <rFont val="Tahoma"/>
        <family val="2"/>
        <charset val="238"/>
      </rPr>
      <t xml:space="preserve"> DN 80 od ljevanog željeza, sa lomljivim stupom, prema DIN-u 3222, sa ugrađenim dvjema gornjim C-spojkama (DN 50) prema DIN-u 14317 i jedna donja B-spojka (DN 65) prema DIN 14318; kompletno s vijcima i brtvama za radni tlak od 10 bara. Obračun po komadu prema specifikaciji.    </t>
    </r>
  </si>
  <si>
    <r>
      <rPr>
        <b/>
        <sz val="9"/>
        <rFont val="Tahoma"/>
        <family val="2"/>
        <charset val="238"/>
      </rPr>
      <t xml:space="preserve">Nabava, doprema i montaža kombinranog vodmjera </t>
    </r>
    <r>
      <rPr>
        <sz val="9"/>
        <rFont val="Tahoma"/>
        <family val="2"/>
        <charset val="238"/>
      </rPr>
      <t xml:space="preserve">(tipa kao Woltman) DN 125. Obračun se vrši po komadu montiranog kombiniranog vodmjera. U cijenu je uključena cjelokupna montaža aparata s postoljem prema pravilima struke. </t>
    </r>
  </si>
  <si>
    <r>
      <rPr>
        <b/>
        <sz val="9"/>
        <rFont val="Tahoma"/>
        <family val="2"/>
        <charset val="238"/>
      </rPr>
      <t>Dobava i montaža armaturnih komada</t>
    </r>
    <r>
      <rPr>
        <sz val="9"/>
        <rFont val="Tahoma"/>
        <family val="2"/>
        <charset val="238"/>
      </rPr>
      <t xml:space="preserve"> za razvod sanitarne hladne i tople vode pojedinog sanitarnog čvora. U stavku uračunati sav potreban brtveni i spojni materijal. Obračun po  ugrađenom komadu.</t>
    </r>
  </si>
  <si>
    <r>
      <rPr>
        <b/>
        <sz val="9"/>
        <rFont val="Tahoma"/>
        <family val="2"/>
        <charset val="238"/>
      </rPr>
      <t>Dobava i montaža prijelaznih PP komada</t>
    </r>
    <r>
      <rPr>
        <sz val="9"/>
        <rFont val="Tahoma"/>
        <family val="2"/>
        <charset val="238"/>
      </rPr>
      <t xml:space="preserve"> koji se  ugrađuju na cjevovod na dovodu vode posebno za hladnu, a posebno za toplu vodu za svaki sanitarni uređaj, za vodokotlić, pisoar, tuš kade, umivaonike i sudoper na priključku tople i hladne vode. Obračun po  ugrađenom komadu.</t>
    </r>
  </si>
  <si>
    <r>
      <rPr>
        <b/>
        <sz val="9"/>
        <rFont val="Tahoma"/>
        <family val="2"/>
        <charset val="238"/>
      </rPr>
      <t>Dobava i montaža uzidnog ventila</t>
    </r>
    <r>
      <rPr>
        <sz val="9"/>
        <rFont val="Tahoma"/>
        <family val="2"/>
        <charset val="238"/>
      </rPr>
      <t xml:space="preserve"> sa kromiranim pokrovom i rozetom za potrebe odvajanja pojedinog sanitarnog čvora. Obračun po  ugrađenom komadu.</t>
    </r>
  </si>
  <si>
    <r>
      <rPr>
        <b/>
        <sz val="9"/>
        <rFont val="Tahoma"/>
        <family val="2"/>
        <charset val="238"/>
      </rPr>
      <t xml:space="preserve">Dobava i montaža mjedenih kutnih protočnih ventila </t>
    </r>
    <r>
      <rPr>
        <sz val="9"/>
        <rFont val="Tahoma"/>
        <family val="2"/>
        <charset val="238"/>
      </rPr>
      <t xml:space="preserve">s PP nastavcima za zavarivanje koji se  ugrađuju na cjevovod na dovodu vode posebno za hladnu, a posebno za toplu vodu za svaki sanitarni uređaj, za vodokotlić, pisoar, tuš kade, umivaonike i sudoper na priključku tople i hladne vode. </t>
    </r>
  </si>
  <si>
    <r>
      <rPr>
        <b/>
        <sz val="9"/>
        <rFont val="Tahoma"/>
        <family val="2"/>
        <charset val="238"/>
      </rPr>
      <t xml:space="preserve">Nabava, doprema i montaža potopne crpke </t>
    </r>
    <r>
      <rPr>
        <sz val="9"/>
        <rFont val="Tahoma"/>
        <family val="2"/>
        <charset val="238"/>
      </rPr>
      <t>GRUNDFOS SQE 7-30. Pruključivanje na cjevovod putem unutarnjih Whitworth cijevnih navoja, Rp 1 1/2.Tehnički podaci: Q=2,122 [l/s], H=20[m], P1=1.65[kW] (50Hz), P2=1,15[kW].</t>
    </r>
  </si>
  <si>
    <r>
      <rPr>
        <b/>
        <sz val="9"/>
        <rFont val="Tahoma"/>
        <family val="2"/>
        <charset val="238"/>
      </rPr>
      <t>Nabava, doprema i montaža nadzemnog hidranata Hawle</t>
    </r>
    <r>
      <rPr>
        <sz val="9"/>
        <rFont val="Tahoma"/>
        <family val="2"/>
        <charset val="238"/>
      </rPr>
      <t xml:space="preserve"> DN 80 od nehrđajućeg čelika, sa glavom hidranta GJS 400 sa epoksidnom praškastom zaštitom i dodatnom UV zaštitom,  ugrađenim dvjema gornjim C-spojkama (DN 50) prema DIN-u 14317 i jedna donja B-spojka (DN 65) prema DIN 14318; kompletno s vijcima i brtvama za radni tlak od 16 bara. Obračun po komadu prema specifikaciji.    </t>
    </r>
  </si>
  <si>
    <r>
      <t xml:space="preserve">Nabava, doprema i montaža pametne vrtne slavine </t>
    </r>
    <r>
      <rPr>
        <sz val="9"/>
        <rFont val="Tahoma"/>
        <family val="2"/>
        <charset val="238"/>
      </rPr>
      <t>od inoxa s potisnom ručicom SVPR, otporna na smrzavanje promjera vanjske cijevi fi=40 mm, L=1650 mm, s priključkom na vodoopskrbni sustav od 1/2". Radni uvjeti do -30°C, tlakovi od 0,1 do 5,0 bara.</t>
    </r>
  </si>
  <si>
    <r>
      <rPr>
        <b/>
        <sz val="9"/>
        <rFont val="Tahoma"/>
        <family val="2"/>
        <charset val="238"/>
      </rPr>
      <t xml:space="preserve">Ispitivanje cjevovoda na nepropusnost </t>
    </r>
    <r>
      <rPr>
        <sz val="9"/>
        <rFont val="Tahoma"/>
        <family val="2"/>
        <charset val="238"/>
      </rPr>
      <t>pomoću vode na odgovarajući tlak (tlačna proba). U stavku uključena montaža i demontaža privremenog dovoda vode i spojeva, aparata za tlačenje s manometrom i kontrolnim manometrom, punjenje cjevovoda, tlačenje pumpom, ispuštanje vode  i propisani ispravak eventualne neispravnosti.</t>
    </r>
  </si>
  <si>
    <r>
      <t>Obračun po m</t>
    </r>
    <r>
      <rPr>
        <vertAlign val="superscript"/>
        <sz val="9"/>
        <rFont val="Tahoma"/>
        <family val="2"/>
        <charset val="238"/>
      </rPr>
      <t>1</t>
    </r>
    <r>
      <rPr>
        <sz val="9"/>
        <rFont val="Tahoma"/>
        <family val="2"/>
        <charset val="238"/>
      </rPr>
      <t xml:space="preserve"> cjevovoda.</t>
    </r>
  </si>
  <si>
    <r>
      <t xml:space="preserve">Provjera ispravnosti izvedenih hidranata </t>
    </r>
    <r>
      <rPr>
        <sz val="9"/>
        <rFont val="Tahoma"/>
        <family val="2"/>
        <charset val="238"/>
      </rPr>
      <t>na predmetnom cjevovodu i pribavljanje certifikata o ispravnosti hidranata. Provjera ispravnosti vrši se u skladu s Pravilnikom o uvjetima ispitivanja stabilnih sustava za dojavu i gašenje požara (NN 67/1996). Ispitivanje obavlja pravna osoba ovlaštena za obavljanje ove vrste ispitivanja.</t>
    </r>
  </si>
  <si>
    <r>
      <t xml:space="preserve">Čišćenje i ispiranje montiranog cjevovoda nakon kompletno zatrpanog rova i uspješno provedene tlačne probe. </t>
    </r>
    <r>
      <rPr>
        <sz val="9"/>
        <rFont val="Tahoma"/>
        <family val="2"/>
        <charset val="238"/>
      </rPr>
      <t>Ispiranje cjevovoda vrši se prema opisu u posebnim tehničkim uvjetima izvedbe cjevovoda. U cijenu je uračunata dobava vode te sav alat, strojevi, pomoćni materijal i rad. Ispitivanje vršiti dok na ispustu ne počne izlaziti potpuno čista i bistra voda. Obračun po m' cjevovoda.</t>
    </r>
  </si>
  <si>
    <r>
      <t xml:space="preserve">Dezinfekcija montiranog cjevovoda prije stavljanja istog u pogon. </t>
    </r>
    <r>
      <rPr>
        <sz val="9"/>
        <rFont val="Tahoma"/>
        <family val="2"/>
        <charset val="238"/>
      </rPr>
      <t>Nakon provedenog tlačnog ispitivanja te ispiranja cijevi pristupa se dezinfekciji cjevovoda prema tehničkim uvjetima izvedbe cjevovoda ili prema posebnim uvjetima sanitarne inspekcije. Dezinfekciju provodi ovlaštena tvrtka za takve poslove. Nakon dezinfekcije otopinu ispustiti i cijevi isprati sa normalno kloriranom vodom za piće. dezinfekcija se smatra uspješno provedenom kada analizirani uzorak dade zadovoljavajuće rezultate. U cijenu uključen sav rad, urošak vode i dezifekcijskog sredstva, uzimanje i nošenje uzorka na analizu te dobivanje atesta o sanitarnoj ispravnosti kod nadležne zdravstvene ustanove. Obračun po m' cjevovoda.</t>
    </r>
  </si>
  <si>
    <r>
      <t>Nabava, doprema i postavljanje trake</t>
    </r>
    <r>
      <rPr>
        <sz val="9"/>
        <rFont val="Tahoma"/>
        <family val="2"/>
        <charset val="238"/>
      </rPr>
      <t xml:space="preserve"> za trajno označavanje cjevovoda (plava signalna vrpca s oznakom VODOVOD na 30 cm iznad tjemena cjevovoda, položene po osi cjevovoda). Traka u sebi ima metalni vodič koji mora biti propisno vezan na metalne dijelove. Obračun po m' postavljene trake.</t>
    </r>
  </si>
  <si>
    <r>
      <t>Izrada geodetskog elaborata izvedenog stanja</t>
    </r>
    <r>
      <rPr>
        <sz val="9"/>
        <rFont val="Tahoma"/>
        <family val="2"/>
        <charset val="238"/>
      </rPr>
      <t xml:space="preserve"> vodovodne mreže, terena i obližnjih instalacija u apsolutnim (x,y,z) koordinatama. Elaborat se radi posebno u formi koja se zahtijeva prema propisima o izmjeri i kao takav mora biti ovjeren od nadležnog katastarskog ureda, a posebno u formi odgovarajućoj za korištenje od strane Vodovoda d.o.o. Zadar za uklapanje u geografski informacijski sustav (GIS).</t>
    </r>
  </si>
  <si>
    <r>
      <t xml:space="preserve">Način prikaza svih vodovodnih elemenata mora biti u skladu sa standardom prikaza unošenja u GIS koji izvoditelj snimanja mora na vrijeme zatražiti od </t>
    </r>
    <r>
      <rPr>
        <i/>
        <sz val="9"/>
        <rFont val="Tahoma"/>
        <family val="2"/>
        <charset val="238"/>
      </rPr>
      <t>Vodovoda d.o.o. Zadar</t>
    </r>
    <r>
      <rPr>
        <sz val="9"/>
        <rFont val="Tahoma"/>
        <family val="2"/>
        <charset val="238"/>
      </rPr>
      <t>.</t>
    </r>
  </si>
  <si>
    <r>
      <t xml:space="preserve">Elaborat može dobiti ovjeru samo ako je snimanje cjevovoda u cijelosti provedeno isključivo po dostupnom - vidljivom cjevovodu i samo ako sadržava izjavu odgovorne osobe kojom se to potvrđuje. Dakle snimanje cjevovoda se obavlja isključivo prije zatrpavanja, a najbolje neposredno i sukcesivno nakon uspješno provedenih tlačnih proba po dionicama kad moraju biti vidljivi svi naglavci i lukovi. Elaborat se naručitelju predaje u dovoljnom broju primjeraka (u kartiranom i digitalnom obliku), od čega se za </t>
    </r>
    <r>
      <rPr>
        <i/>
        <sz val="9"/>
        <rFont val="Tahoma"/>
        <family val="2"/>
        <charset val="238"/>
      </rPr>
      <t xml:space="preserve">Vodovod d.o.o. Zadar </t>
    </r>
    <r>
      <rPr>
        <sz val="9"/>
        <rFont val="Tahoma"/>
        <family val="2"/>
        <charset val="238"/>
      </rPr>
      <t>moraju osigurati po dva kartirana i po jedan digitalni za unošenje u katastar, odnosno unošenje u GIS.</t>
    </r>
  </si>
  <si>
    <t>4.1.</t>
  </si>
  <si>
    <t>4.1.1.</t>
  </si>
  <si>
    <t>UKUPNO - PRIPREMNI RADOVI</t>
  </si>
  <si>
    <t>4.2.</t>
  </si>
  <si>
    <t>4.2.1.</t>
  </si>
  <si>
    <t>4.2.2.</t>
  </si>
  <si>
    <t>4.2.3.</t>
  </si>
  <si>
    <t>4.2.4.</t>
  </si>
  <si>
    <t>4.2.5.</t>
  </si>
  <si>
    <t>4.2.6.</t>
  </si>
  <si>
    <t>4.2.7.</t>
  </si>
  <si>
    <t>4.2.8.</t>
  </si>
  <si>
    <t>4.2.9.</t>
  </si>
  <si>
    <t>UKUPNO - ZEMLJANI RADOVI</t>
  </si>
  <si>
    <t>4.3.</t>
  </si>
  <si>
    <t>4.3.1.</t>
  </si>
  <si>
    <t>4.3.2.</t>
  </si>
  <si>
    <t>4.3.3.</t>
  </si>
  <si>
    <t>4.3.4.</t>
  </si>
  <si>
    <t>4.3.5.</t>
  </si>
  <si>
    <t>4.3.6.</t>
  </si>
  <si>
    <t>4.3.7.</t>
  </si>
  <si>
    <t>4.3.8.</t>
  </si>
  <si>
    <t>4.3.9.</t>
  </si>
  <si>
    <t>4.3.10.</t>
  </si>
  <si>
    <t>4.3.11.</t>
  </si>
  <si>
    <t>4.3.12.</t>
  </si>
  <si>
    <t>4.3.13.</t>
  </si>
  <si>
    <t xml:space="preserve">UKUPNO BETONSKI RADOVI </t>
  </si>
  <si>
    <t>4.4.</t>
  </si>
  <si>
    <t>4.4.1.</t>
  </si>
  <si>
    <t xml:space="preserve">UKUPNO TESARSKI RADOVI </t>
  </si>
  <si>
    <t>4.5.</t>
  </si>
  <si>
    <t>4.5.1.</t>
  </si>
  <si>
    <t>4.5.2.</t>
  </si>
  <si>
    <t>4.5.3.</t>
  </si>
  <si>
    <t>4.5.4.</t>
  </si>
  <si>
    <t>UKUPNO ZIDARSKI RADOVI</t>
  </si>
  <si>
    <t>4.6.</t>
  </si>
  <si>
    <t>4.6.1.</t>
  </si>
  <si>
    <t>4.6.2.</t>
  </si>
  <si>
    <t>4.6.3.</t>
  </si>
  <si>
    <t>4.6.4.</t>
  </si>
  <si>
    <t>4.6.5.</t>
  </si>
  <si>
    <t>4.6.6.</t>
  </si>
  <si>
    <t>4.6.7.</t>
  </si>
  <si>
    <t>4.6.8.</t>
  </si>
  <si>
    <t>4.6.9.</t>
  </si>
  <si>
    <t>4.6.10.</t>
  </si>
  <si>
    <t>4.6.11.</t>
  </si>
  <si>
    <t>4.6.12.</t>
  </si>
  <si>
    <t>4.6.13.</t>
  </si>
  <si>
    <t>4.6.14.</t>
  </si>
  <si>
    <t>4.6.15.</t>
  </si>
  <si>
    <t>4.6.16.</t>
  </si>
  <si>
    <t>4.6.17.</t>
  </si>
  <si>
    <t>4.6.18.</t>
  </si>
  <si>
    <t>4.6.19.</t>
  </si>
  <si>
    <t>4.6.20.</t>
  </si>
  <si>
    <t>4.6.21.</t>
  </si>
  <si>
    <t>4.6.22.</t>
  </si>
  <si>
    <t>4.6.23.</t>
  </si>
  <si>
    <t>4.6.24.</t>
  </si>
  <si>
    <t xml:space="preserve">UKUPNO MONTAŽERSKI RADOVI </t>
  </si>
  <si>
    <t>4.7.</t>
  </si>
  <si>
    <t>4.7.1.</t>
  </si>
  <si>
    <r>
      <rPr>
        <sz val="9"/>
        <rFont val="Tahoma"/>
        <family val="2"/>
        <charset val="238"/>
      </rPr>
      <t>Široki iskop građevne jame za biopročišćivač i sabirnu jamu fekalne kanalizacije, bez obzira na kategoriju tla.</t>
    </r>
    <r>
      <rPr>
        <b/>
        <sz val="9"/>
        <rFont val="Tahoma"/>
        <family val="2"/>
        <charset val="238"/>
      </rPr>
      <t xml:space="preserve">
</t>
    </r>
    <r>
      <rPr>
        <sz val="9"/>
        <rFont val="Tahoma"/>
        <family val="2"/>
        <charset val="238"/>
      </rPr>
      <t>Dimenzije građevne jame prema detalju. Kod iskopa mora se paziti na pravilno odsijecanje stranica i dna. Dno jame treba ručno isplanirati na točnost ± 2 cm uz zasijecanje svih neravnina. Iskopani materijal odlaže se na jednu stranu rova najmanje 1,00 m tako da se osigura nesmetan rad. Obračun po m3 sraslog tla.</t>
    </r>
  </si>
  <si>
    <r>
      <rPr>
        <b/>
        <sz val="9"/>
        <rFont val="Tahoma"/>
        <family val="2"/>
        <charset val="238"/>
      </rPr>
      <t xml:space="preserve">Dobava, ispravljanje, čišćenje, siječenje, savijanje i ugradba armature </t>
    </r>
    <r>
      <rPr>
        <sz val="9"/>
        <rFont val="Tahoma"/>
        <family val="2"/>
        <charset val="238"/>
      </rPr>
      <t>(betonskog željeza i armaturnih mreža) armiranobetonskih dijelova okana glavnog kolektora, a prema armaturnim planovima i iskazima armatura. Obračun po kilogramu ugrađene armature.</t>
    </r>
  </si>
  <si>
    <r>
      <rPr>
        <b/>
        <sz val="9"/>
        <rFont val="Tahoma"/>
        <family val="2"/>
        <charset val="238"/>
      </rPr>
      <t>Dobava i montaža HT polipropilenskih odvodnih fazonskih komada</t>
    </r>
    <r>
      <rPr>
        <sz val="9"/>
        <rFont val="Tahoma"/>
        <family val="2"/>
        <charset val="238"/>
      </rPr>
      <t xml:space="preserve"> kao npr. "Pipelife". Komplet sa original gumenim brtvama. U cijenu uključiti nabavu i ugradnju svih elemenata.</t>
    </r>
  </si>
  <si>
    <r>
      <t xml:space="preserve">   K</t>
    </r>
    <r>
      <rPr>
        <vertAlign val="subscript"/>
        <sz val="9"/>
        <rFont val="Tahoma"/>
        <family val="2"/>
        <charset val="238"/>
      </rPr>
      <t>45°</t>
    </r>
    <r>
      <rPr>
        <sz val="9"/>
        <rFont val="Tahoma"/>
        <family val="2"/>
        <charset val="238"/>
      </rPr>
      <t xml:space="preserve"> DN 110</t>
    </r>
  </si>
  <si>
    <r>
      <t xml:space="preserve">   K</t>
    </r>
    <r>
      <rPr>
        <vertAlign val="subscript"/>
        <sz val="9"/>
        <rFont val="Tahoma"/>
        <family val="2"/>
        <charset val="238"/>
      </rPr>
      <t>45°</t>
    </r>
    <r>
      <rPr>
        <sz val="9"/>
        <rFont val="Tahoma"/>
        <family val="2"/>
        <charset val="238"/>
      </rPr>
      <t xml:space="preserve"> DN 50                                                </t>
    </r>
  </si>
  <si>
    <r>
      <t xml:space="preserve">   K</t>
    </r>
    <r>
      <rPr>
        <vertAlign val="subscript"/>
        <sz val="9"/>
        <rFont val="Tahoma"/>
        <family val="2"/>
        <charset val="238"/>
      </rPr>
      <t>87,3°</t>
    </r>
    <r>
      <rPr>
        <sz val="9"/>
        <rFont val="Tahoma"/>
        <family val="2"/>
        <charset val="238"/>
      </rPr>
      <t xml:space="preserve"> DN 50                                                </t>
    </r>
  </si>
  <si>
    <r>
      <t xml:space="preserve">   R</t>
    </r>
    <r>
      <rPr>
        <vertAlign val="subscript"/>
        <sz val="9"/>
        <rFont val="Tahoma"/>
        <family val="2"/>
        <charset val="238"/>
      </rPr>
      <t>87,3°</t>
    </r>
    <r>
      <rPr>
        <sz val="9"/>
        <rFont val="Tahoma"/>
        <family val="2"/>
        <charset val="238"/>
      </rPr>
      <t xml:space="preserve"> DN 110/110                                                </t>
    </r>
  </si>
  <si>
    <r>
      <t xml:space="preserve">   R</t>
    </r>
    <r>
      <rPr>
        <vertAlign val="subscript"/>
        <sz val="9"/>
        <rFont val="Tahoma"/>
        <family val="2"/>
        <charset val="238"/>
      </rPr>
      <t>45°</t>
    </r>
    <r>
      <rPr>
        <sz val="9"/>
        <rFont val="Tahoma"/>
        <family val="2"/>
        <charset val="238"/>
      </rPr>
      <t xml:space="preserve"> DN 110/50</t>
    </r>
  </si>
  <si>
    <t>5.1.1.</t>
  </si>
  <si>
    <t>5.3.</t>
  </si>
  <si>
    <t>5.2.1.</t>
  </si>
  <si>
    <t>5.2.2.</t>
  </si>
  <si>
    <t>5.2.3.</t>
  </si>
  <si>
    <t>5.2.4.</t>
  </si>
  <si>
    <t>5.2.5.</t>
  </si>
  <si>
    <t>5.2.6.</t>
  </si>
  <si>
    <t>5.2.7.</t>
  </si>
  <si>
    <t>5.2.8.</t>
  </si>
  <si>
    <t>5.2.9.</t>
  </si>
  <si>
    <t>5.4.</t>
  </si>
  <si>
    <t>5.3.1.</t>
  </si>
  <si>
    <t>5.3.2.</t>
  </si>
  <si>
    <t>5.3.3.</t>
  </si>
  <si>
    <t>5.3.4.</t>
  </si>
  <si>
    <t>5.3.5.</t>
  </si>
  <si>
    <t>5.3.7.</t>
  </si>
  <si>
    <t>5.3.8.</t>
  </si>
  <si>
    <t>5.3.9.</t>
  </si>
  <si>
    <t>5.3.10.</t>
  </si>
  <si>
    <t xml:space="preserve">UKUPNO BETONSKI RADOVI UKUPNO </t>
  </si>
  <si>
    <t>5.4.1.</t>
  </si>
  <si>
    <t>5.4.2.</t>
  </si>
  <si>
    <t>5.4.3.</t>
  </si>
  <si>
    <t>5.5.</t>
  </si>
  <si>
    <t>5.5.1.</t>
  </si>
  <si>
    <t>5.5.2.</t>
  </si>
  <si>
    <t>5.5.3.</t>
  </si>
  <si>
    <t>5.5.4.</t>
  </si>
  <si>
    <t>5.5.5.</t>
  </si>
  <si>
    <t>5.5.6.</t>
  </si>
  <si>
    <t>5.5.7.</t>
  </si>
  <si>
    <t>UKUPNO MONTAŽERSKI RADOVI</t>
  </si>
  <si>
    <t>5.6.</t>
  </si>
  <si>
    <t>5.6.1.</t>
  </si>
  <si>
    <t>U cijenu je uračunata voda potrebna za ispitivanje 
te sav potrebni materijal i rad.</t>
  </si>
  <si>
    <t>5.6.2.</t>
  </si>
  <si>
    <t>5.6.3.</t>
  </si>
  <si>
    <t>Bušenje rupa u tlu građevne jame upojnog bunara. Potrebno je prema detalju izbušiti rupe Ø 100 cm dubine 1,0 m zbog bolje upojnosti tla unutar upojnog bunara. Obračun po komadu izbušene rupe u tlu.</t>
  </si>
  <si>
    <t>Izrada AB zidova upojnih bunara. Zidovi upojnog bunara izvode se od betona C30/37. Dimenzije zidova prema detaljnom nacrtu. U vanjskim zidovima ostaviti otvore ø 10 cm radi otjecanja vode u kameni nabačaj, a u unutarnjim zidovima ostaviti otvore ø 20 cm. U zidu se mora ostaviti otvor za priključak kanalizacijske cijevi kolektora. Nakon dovršene montaže priključnu cijev treba ubetonirati u otvor. Sastav betona mora biti prema posebnom ispitivanju. U stavku je uključena potrebna oplata, te ugradba, njega i ispitivanje betona, kao i obrada svih priključaka trajno elastičnim kitom radi postizanja vodonepropusnosti. U cijenu uključena ugradnja penjalica od pocinčanog željeza. Obračun po m3 betona, m2 oplata i komadu penjalica.</t>
  </si>
  <si>
    <t>Dobava, doprema i istovar na gradilišni deponij PEHD tipskih montažnih revizijskih okana Ø 1000 mm za kanalizacijske kolektore fekalne odvodnje.</t>
  </si>
  <si>
    <t xml:space="preserve">Dobava i doprema na gradilišni deponij lijevanoželjeznih (sivi lijev) kanalskih poklopaca, okruglog tlocrtnog oblika Ø 600 mm s kvadratnim okvirom (strojno obrađen/tokaren dosjed između poklopca i okvira) s mehanizmom za podizanje, nosivosti 400 kN (teški tip) za montažna PEHD okna oborinskih kolektora. </t>
  </si>
  <si>
    <t>Raznošenje duž trase i ugradba lijevanoželjeznih kanalskih poklopaca, okruglog tlocrtnog oblika &amp; 600 mm s kvadratnim okvirom i mehanizmom za podizanje, nosivosti 25t (teški tip) za montažna okna oborinskog kolektora, s grbom Grada Zadra.</t>
  </si>
  <si>
    <t>Dobava, doprema na gradilišni deponij i ugradba lijevanoželjeznih (sivi lijev) kanalskih poklopaca, okruglog tlocrtnog oblika Ø 600 mm s kvadratnim okvirom (strojno obrađen/tokaren dosjed između poklopca i okvira) s mehanizmom za podizanje, nosivosti 250 kN  za upojne bunare, retenciju i separator.</t>
  </si>
  <si>
    <r>
      <t>Obračun po m</t>
    </r>
    <r>
      <rPr>
        <vertAlign val="superscript"/>
        <sz val="9"/>
        <rFont val="Tahoma"/>
        <family val="2"/>
        <charset val="238"/>
      </rPr>
      <t>3</t>
    </r>
    <r>
      <rPr>
        <sz val="9"/>
        <rFont val="Tahoma"/>
        <family val="2"/>
        <charset val="238"/>
      </rPr>
      <t xml:space="preserve"> iskopanog materijala sa planiranim dnom prema projektiranom profilu.</t>
    </r>
  </si>
  <si>
    <r>
      <t>Obračun po m</t>
    </r>
    <r>
      <rPr>
        <vertAlign val="superscript"/>
        <sz val="9"/>
        <rFont val="Tahoma"/>
        <family val="2"/>
        <charset val="238"/>
      </rPr>
      <t>3</t>
    </r>
    <r>
      <rPr>
        <sz val="9"/>
        <rFont val="Tahoma"/>
        <family val="2"/>
        <charset val="238"/>
      </rPr>
      <t xml:space="preserve"> iskopanog materijala sa planiranim dnom.</t>
    </r>
  </si>
  <si>
    <r>
      <t>Široki iskop građevne jame za upojne bunare, retenciju i separator. Dimenzije građevne jame prema detalju. Kod iskopa mora se paziti na pravilno odsijecanje stranica i dna. Dno jame mora se fino isplanirati na točnost ± 2 cm. U jediničnu cijenu uključen utovar i transport do gradilišne deponije ili mjesta ugradnje.  Obračun po m</t>
    </r>
    <r>
      <rPr>
        <vertAlign val="superscript"/>
        <sz val="9"/>
        <rFont val="Tahoma"/>
        <family val="2"/>
        <charset val="238"/>
      </rPr>
      <t>3</t>
    </r>
    <r>
      <rPr>
        <sz val="9"/>
        <rFont val="Tahoma"/>
        <family val="2"/>
        <charset val="238"/>
      </rPr>
      <t>.</t>
    </r>
  </si>
  <si>
    <r>
      <t>Obračun po m</t>
    </r>
    <r>
      <rPr>
        <vertAlign val="superscript"/>
        <sz val="9"/>
        <rFont val="Tahoma"/>
        <family val="2"/>
        <charset val="238"/>
      </rPr>
      <t>3</t>
    </r>
    <r>
      <rPr>
        <sz val="9"/>
        <rFont val="Tahoma"/>
        <family val="2"/>
        <charset val="238"/>
      </rPr>
      <t>.</t>
    </r>
  </si>
  <si>
    <r>
      <t>Obračun po m</t>
    </r>
    <r>
      <rPr>
        <vertAlign val="superscript"/>
        <sz val="9"/>
        <rFont val="Tahoma"/>
        <family val="2"/>
        <charset val="238"/>
      </rPr>
      <t>3</t>
    </r>
    <r>
      <rPr>
        <sz val="9"/>
        <rFont val="Tahoma"/>
        <family val="2"/>
        <charset val="238"/>
      </rPr>
      <t xml:space="preserve"> ugrađenog kamena. </t>
    </r>
  </si>
  <si>
    <r>
      <t>Projektom je predviđen geotekstil nosivosti 300 gr/m</t>
    </r>
    <r>
      <rPr>
        <vertAlign val="superscript"/>
        <sz val="9"/>
        <rFont val="Tahoma"/>
        <family val="2"/>
        <charset val="238"/>
      </rPr>
      <t>2</t>
    </r>
    <r>
      <rPr>
        <sz val="9"/>
        <rFont val="Tahoma"/>
        <family val="2"/>
        <charset val="238"/>
      </rPr>
      <t xml:space="preserve"> tipa kao kao Werkos GTX 13.0300.</t>
    </r>
  </si>
  <si>
    <r>
      <t>Obračun po m</t>
    </r>
    <r>
      <rPr>
        <vertAlign val="superscript"/>
        <sz val="9"/>
        <rFont val="Tahoma"/>
        <family val="2"/>
        <charset val="238"/>
      </rPr>
      <t>2</t>
    </r>
    <r>
      <rPr>
        <sz val="9"/>
        <rFont val="Tahoma"/>
        <family val="2"/>
        <charset val="238"/>
      </rPr>
      <t xml:space="preserve"> položenog geotekstila.</t>
    </r>
  </si>
  <si>
    <r>
      <t xml:space="preserve">Zatrpavanje ostatka rova probranim sitnijim materijalom iz iskopa za kolektore oborinske odvodnje i drenažni kanal obodnog zida grobne cjeline G1. Materijal nabijati strojnim i ručnim nabijačima u slojevima od 30 cm, a završni sloj prije izrade koloničke konstrukcije sabiti na modul stišljivosti Ms </t>
    </r>
    <r>
      <rPr>
        <u/>
        <sz val="9"/>
        <rFont val="Tahoma"/>
        <family val="2"/>
        <charset val="238"/>
      </rPr>
      <t>&gt;</t>
    </r>
    <r>
      <rPr>
        <sz val="9"/>
        <rFont val="Tahoma"/>
        <family val="2"/>
        <charset val="238"/>
      </rPr>
      <t xml:space="preserve"> 40 MN/m</t>
    </r>
    <r>
      <rPr>
        <vertAlign val="superscript"/>
        <sz val="9"/>
        <rFont val="Tahoma"/>
        <family val="2"/>
        <charset val="238"/>
      </rPr>
      <t>2</t>
    </r>
    <r>
      <rPr>
        <sz val="9"/>
        <rFont val="Tahoma"/>
        <family val="2"/>
        <charset val="238"/>
      </rPr>
      <t>.</t>
    </r>
  </si>
  <si>
    <r>
      <t xml:space="preserve">Zatrpavanje ostatka rova probranim sitnijim materijalom iz iskopa za kolektore priključaka slivnika i linijskih rešetki. Materijal nabijati strojnim i ručnim nabijačima u slojevima od 30 cm, a završni sloj prije izrade koloničke konstrukcije sabiti na modul stišljivosti Ms </t>
    </r>
    <r>
      <rPr>
        <u/>
        <sz val="9"/>
        <rFont val="Tahoma"/>
        <family val="2"/>
        <charset val="238"/>
      </rPr>
      <t>&gt;</t>
    </r>
    <r>
      <rPr>
        <sz val="9"/>
        <rFont val="Tahoma"/>
        <family val="2"/>
        <charset val="238"/>
      </rPr>
      <t xml:space="preserve"> 40 MN/m</t>
    </r>
    <r>
      <rPr>
        <vertAlign val="superscript"/>
        <sz val="9"/>
        <rFont val="Tahoma"/>
        <family val="2"/>
        <charset val="238"/>
      </rPr>
      <t>2</t>
    </r>
    <r>
      <rPr>
        <sz val="9"/>
        <rFont val="Tahoma"/>
        <family val="2"/>
        <charset val="238"/>
      </rPr>
      <t>.</t>
    </r>
  </si>
  <si>
    <r>
      <t>Zatrpavanje oko i iznad separatora i upojnih bunara probranim sitnijim materijalom iz iskopa. Materijal nabijati strojnim i ručnim nabijačima u slojevima od 30 cm, a završni sloj sabiti na modul stišljivosti Ms 40 MN/m</t>
    </r>
    <r>
      <rPr>
        <vertAlign val="superscript"/>
        <sz val="9"/>
        <rFont val="Tahoma"/>
        <family val="2"/>
        <charset val="238"/>
      </rPr>
      <t>2</t>
    </r>
    <r>
      <rPr>
        <sz val="9"/>
        <rFont val="Tahoma"/>
        <family val="2"/>
        <charset val="238"/>
      </rPr>
      <t>.</t>
    </r>
  </si>
  <si>
    <r>
      <t>Obračun po m</t>
    </r>
    <r>
      <rPr>
        <vertAlign val="superscript"/>
        <sz val="9"/>
        <rFont val="Tahoma"/>
        <family val="2"/>
        <charset val="238"/>
      </rPr>
      <t>3</t>
    </r>
    <r>
      <rPr>
        <sz val="9"/>
        <rFont val="Tahoma"/>
        <family val="2"/>
        <charset val="238"/>
      </rPr>
      <t xml:space="preserve"> betona uključivo bočnu</t>
    </r>
    <r>
      <rPr>
        <vertAlign val="superscript"/>
        <sz val="9"/>
        <rFont val="Tahoma"/>
        <family val="2"/>
        <charset val="238"/>
      </rPr>
      <t xml:space="preserve"> </t>
    </r>
    <r>
      <rPr>
        <sz val="9"/>
        <rFont val="Tahoma"/>
        <family val="2"/>
        <charset val="238"/>
      </rPr>
      <t>oplatu.</t>
    </r>
  </si>
  <si>
    <r>
      <t>Izrada AB temelja upojnih bunara. Temelji upojnog bunara izvode se od betona C30/37. Dimenzije temelja prema detaljnom nacrtu. Sastav betona mora biti prema posebnom ispitivanju. Obračun po m</t>
    </r>
    <r>
      <rPr>
        <vertAlign val="superscript"/>
        <sz val="9"/>
        <rFont val="Tahoma"/>
        <family val="2"/>
        <charset val="238"/>
      </rPr>
      <t>3</t>
    </r>
    <r>
      <rPr>
        <sz val="9"/>
        <rFont val="Tahoma"/>
        <family val="2"/>
        <charset val="238"/>
      </rPr>
      <t xml:space="preserve"> betona i m</t>
    </r>
    <r>
      <rPr>
        <vertAlign val="superscript"/>
        <sz val="9"/>
        <rFont val="Tahoma"/>
        <family val="2"/>
        <charset val="238"/>
      </rPr>
      <t>2</t>
    </r>
    <r>
      <rPr>
        <sz val="9"/>
        <rFont val="Tahoma"/>
        <family val="2"/>
        <charset val="238"/>
      </rPr>
      <t xml:space="preserve"> oplate.</t>
    </r>
  </si>
  <si>
    <r>
      <t>Izrada AB pokrovnih ploča upojnih bunara. Pokrovna ploča upojnog bunara ima pravokutni tlocrtni oblik. Izvodi se od betona C30/37. Debljina ploče prema detaljnom nacrtu u projektu. U ploči se ostavljaju otvori dimenzija 600×600 mm za lijevano željezni poklopac. Visina podupiranja 4.36 m. Obračun po m</t>
    </r>
    <r>
      <rPr>
        <vertAlign val="superscript"/>
        <sz val="9"/>
        <rFont val="Tahoma"/>
        <family val="2"/>
        <charset val="238"/>
      </rPr>
      <t>3</t>
    </r>
    <r>
      <rPr>
        <sz val="9"/>
        <rFont val="Tahoma"/>
        <family val="2"/>
        <charset val="238"/>
      </rPr>
      <t xml:space="preserve"> betona i m</t>
    </r>
    <r>
      <rPr>
        <vertAlign val="superscript"/>
        <sz val="9"/>
        <rFont val="Tahoma"/>
        <family val="2"/>
        <charset val="238"/>
      </rPr>
      <t>2</t>
    </r>
    <r>
      <rPr>
        <sz val="9"/>
        <rFont val="Tahoma"/>
        <family val="2"/>
        <charset val="238"/>
      </rPr>
      <t xml:space="preserve"> oplata.</t>
    </r>
  </si>
  <si>
    <r>
      <t>Dobava i doprema na gradilišni deponij termoplastičnih PVC cijevi i spojeva cijevi, nazivnih krutosti SN 8 (8 kN/m</t>
    </r>
    <r>
      <rPr>
        <vertAlign val="superscript"/>
        <sz val="9"/>
        <rFont val="Tahoma"/>
        <family val="2"/>
        <charset val="238"/>
      </rPr>
      <t>2</t>
    </r>
    <r>
      <rPr>
        <sz val="9"/>
        <rFont val="Tahoma"/>
        <family val="2"/>
        <charset val="238"/>
      </rPr>
      <t>), za izvedbu oborinskih kolektora.</t>
    </r>
  </si>
  <si>
    <r>
      <t>Raznošenje duž trase rova, polaganje u rov na podlogu od pijeska te montaža (spajanje) cijevi SN 8 (8 kN/m</t>
    </r>
    <r>
      <rPr>
        <vertAlign val="superscript"/>
        <sz val="9"/>
        <rFont val="Tahoma"/>
        <family val="2"/>
        <charset val="238"/>
      </rPr>
      <t>2</t>
    </r>
    <r>
      <rPr>
        <sz val="9"/>
        <rFont val="Tahoma"/>
        <family val="2"/>
        <charset val="238"/>
      </rPr>
      <t>), za izvedbu oborinskih kolektora.</t>
    </r>
  </si>
  <si>
    <r>
      <t>Dobava i doprema na gradilišni deponij termoplastičnih cijevi i spojeva cijevi nazivnih krutosti SN 8 (8 kN/m</t>
    </r>
    <r>
      <rPr>
        <vertAlign val="superscript"/>
        <sz val="9"/>
        <rFont val="Tahoma"/>
        <family val="2"/>
        <charset val="238"/>
      </rPr>
      <t>2</t>
    </r>
    <r>
      <rPr>
        <sz val="9"/>
        <rFont val="Tahoma"/>
        <family val="2"/>
        <charset val="238"/>
      </rPr>
      <t>), profila DN 200 mm za izvedbu priključaka slivnika.</t>
    </r>
  </si>
  <si>
    <r>
      <t>Raznošenje duž trase rova, polaganje u rov na podlogu od pijeska te montaža (spajanje) cijevi SN 8 (8 kN/m</t>
    </r>
    <r>
      <rPr>
        <vertAlign val="superscript"/>
        <sz val="9"/>
        <rFont val="Tahoma"/>
        <family val="2"/>
        <charset val="238"/>
      </rPr>
      <t>2</t>
    </r>
    <r>
      <rPr>
        <sz val="9"/>
        <rFont val="Tahoma"/>
        <family val="2"/>
        <charset val="238"/>
      </rPr>
      <t>), DN 200 mm za izvedbu priključaka slivnika.</t>
    </r>
  </si>
  <si>
    <r>
      <t>Napomena:</t>
    </r>
    <r>
      <rPr>
        <sz val="9"/>
        <rFont val="Tahoma"/>
        <family val="2"/>
        <charset val="238"/>
      </rPr>
      <t xml:space="preserve"> Izlaze kolektora oborinske odvodnje koji se odnose na iduće faze gradnje zatvoriti do njihove realizacije.</t>
    </r>
  </si>
  <si>
    <r>
      <rPr>
        <b/>
        <sz val="9"/>
        <rFont val="Tahoma"/>
        <family val="2"/>
        <charset val="238"/>
      </rPr>
      <t>f1-1</t>
    </r>
    <r>
      <rPr>
        <sz val="9"/>
        <rFont val="Tahoma"/>
        <family val="2"/>
        <charset val="238"/>
      </rPr>
      <t>: kom 18</t>
    </r>
  </si>
  <si>
    <r>
      <rPr>
        <b/>
        <sz val="9"/>
        <rFont val="Tahoma"/>
        <family val="2"/>
        <charset val="238"/>
      </rPr>
      <t>f2-1</t>
    </r>
    <r>
      <rPr>
        <sz val="9"/>
        <rFont val="Tahoma"/>
        <family val="2"/>
        <charset val="238"/>
      </rPr>
      <t>: kom 34</t>
    </r>
  </si>
  <si>
    <t>6.1.</t>
  </si>
  <si>
    <t>UKUPNO OBORINSKA ODVODNJA</t>
  </si>
  <si>
    <t>6.1.1.</t>
  </si>
  <si>
    <t>6.2.</t>
  </si>
  <si>
    <t>6.2.1.</t>
  </si>
  <si>
    <t>6.2.2.</t>
  </si>
  <si>
    <t>6.2.3.</t>
  </si>
  <si>
    <t>6.2.4.</t>
  </si>
  <si>
    <t>6.2.5.</t>
  </si>
  <si>
    <t>6.2.6.</t>
  </si>
  <si>
    <t>6.2.7.</t>
  </si>
  <si>
    <t>6.2.8.</t>
  </si>
  <si>
    <t>6.2.9.</t>
  </si>
  <si>
    <t>6.2.10.</t>
  </si>
  <si>
    <t>6.2.11.</t>
  </si>
  <si>
    <t>6.2.12.</t>
  </si>
  <si>
    <t>6.2.13.</t>
  </si>
  <si>
    <t>6.2.14.</t>
  </si>
  <si>
    <t>6.2.15.</t>
  </si>
  <si>
    <t>6.3.</t>
  </si>
  <si>
    <t>6.3.1.</t>
  </si>
  <si>
    <t>6.3.2.</t>
  </si>
  <si>
    <t>6.3.3.</t>
  </si>
  <si>
    <t>6.3.4.</t>
  </si>
  <si>
    <t>6.3.5.</t>
  </si>
  <si>
    <t>6.3.6.</t>
  </si>
  <si>
    <t>6.3.7.</t>
  </si>
  <si>
    <t>6.3.8.</t>
  </si>
  <si>
    <t>6.3.9.</t>
  </si>
  <si>
    <t>6.3.10.</t>
  </si>
  <si>
    <t>6.4.</t>
  </si>
  <si>
    <t>6.4.1.</t>
  </si>
  <si>
    <t>6.4.2.</t>
  </si>
  <si>
    <t>6.4.3.</t>
  </si>
  <si>
    <t>6.4.4.</t>
  </si>
  <si>
    <t>6.4.5.</t>
  </si>
  <si>
    <t>6.4.6.</t>
  </si>
  <si>
    <t>6.4.7.</t>
  </si>
  <si>
    <t>UKUPNO MONTERSKI RADOVI</t>
  </si>
  <si>
    <t>6.5.</t>
  </si>
  <si>
    <t>6.5.1.</t>
  </si>
  <si>
    <t>6.5.2.</t>
  </si>
  <si>
    <t>6.5.3.</t>
  </si>
  <si>
    <t>6.5.4.</t>
  </si>
  <si>
    <t>6.6.</t>
  </si>
  <si>
    <t>6.6.1.</t>
  </si>
  <si>
    <t>6.6.2.</t>
  </si>
  <si>
    <t>6.6.3.</t>
  </si>
  <si>
    <t>6.6.4.</t>
  </si>
  <si>
    <t>REKAPITULACIJA - OBORINSKA ODVODNJA</t>
  </si>
  <si>
    <t>7.1.</t>
  </si>
  <si>
    <t>7.1.2.</t>
  </si>
  <si>
    <t>7.1.3.</t>
  </si>
  <si>
    <t>7.1.4.</t>
  </si>
  <si>
    <r>
      <t xml:space="preserve">Dobava, montaža i spajanje samostojećeg razdjelnog ormara </t>
    </r>
    <r>
      <rPr>
        <b/>
        <sz val="9"/>
        <color theme="1"/>
        <rFont val="Tahoma"/>
        <family val="2"/>
        <charset val="238"/>
      </rPr>
      <t>KRO-1</t>
    </r>
    <r>
      <rPr>
        <sz val="9"/>
        <color theme="1"/>
        <rFont val="Tahoma"/>
        <family val="2"/>
        <charset val="238"/>
      </rPr>
      <t>. Razdjelnik je slobodnostojeći ormar. Dimenzije ormara su cca. 1000x1130x260 mm (vxšxd), meh. stupanj zaštite IP 43.  Izrađen od  poliestera pojačanog staklenim vlaknima, samogasiv. Stavka obuhvaća dobavu i montažu pripadnog armirano betonskog postolja. Napomena: Konačne dimenzije ormara i postolja uskladiti sa konačnim dimenzijama odabrane opreme koja se ugrađuje unutar ormara.</t>
    </r>
  </si>
  <si>
    <r>
      <t xml:space="preserve">Dobava, montaža i spajanje samostojećeg razdjelnog ormara </t>
    </r>
    <r>
      <rPr>
        <b/>
        <sz val="9"/>
        <color theme="1"/>
        <rFont val="Tahoma"/>
        <family val="2"/>
        <charset val="238"/>
      </rPr>
      <t>RO-JR1</t>
    </r>
    <r>
      <rPr>
        <sz val="9"/>
        <color theme="1"/>
        <rFont val="Tahoma"/>
        <family val="2"/>
        <charset val="238"/>
      </rPr>
      <t>. Razdjelnik je slobodnostojeći ormar. Dimenzije ormara su cca. 1000x1130x260 mm (vxšxd), meh. stupanj zaštite IP 43. Izrađen od  poliestera pojačanog staklenim vlaknima, samogasiv. Stavka obuhvaća dobavu i montažu pripadnog armirano betonskog postolja. Napomena: Konačne dimenzije ormara i postolja uskladiti sa konačnim dimenzijama odabrane opreme koja se ugrađuje unutar ormara.</t>
    </r>
  </si>
  <si>
    <r>
      <t xml:space="preserve">Dobava, montaža i spajanje samostojećeg razdjelnog ormara </t>
    </r>
    <r>
      <rPr>
        <b/>
        <sz val="9"/>
        <color theme="1"/>
        <rFont val="Tahoma"/>
        <family val="2"/>
        <charset val="238"/>
      </rPr>
      <t>RO-JR2</t>
    </r>
    <r>
      <rPr>
        <sz val="9"/>
        <color theme="1"/>
        <rFont val="Tahoma"/>
        <family val="2"/>
        <charset val="238"/>
      </rPr>
      <t>. Razdjelnik je slobodnostojeći ormar. Dimenzije ormara su cca. 1000x1130x260 mm (vxšxd), meh. stupanj zaštite IP 43. Izrađen od  poliestera pojačanog staklenim vlaknima, samogasiv. Stavka obuhvaća dobavu i montažu pripadnog armirano betonskog postolja. Napomena: Konačne dimenzije ormara i postolja uskladiti sa konačnim dimenzijama odabrane opreme koja se ugrađuje unutar ormara</t>
    </r>
  </si>
  <si>
    <r>
      <t xml:space="preserve">Dobava, montaža i spajanje samostojećeg razdjelnog ormara </t>
    </r>
    <r>
      <rPr>
        <b/>
        <sz val="9"/>
        <color theme="1"/>
        <rFont val="Tahoma"/>
        <family val="2"/>
        <charset val="238"/>
      </rPr>
      <t>KRO-G1</t>
    </r>
    <r>
      <rPr>
        <sz val="9"/>
        <color theme="1"/>
        <rFont val="Tahoma"/>
        <family val="2"/>
        <charset val="238"/>
      </rPr>
      <t>. Razdjelnik je slobodnostojeći ormar. Dimenzije ormara su cca. 1000x800x260 mm (vxšxd), meh. stupanj zaštite IP 43. Izrađen od  poliestera pojačanog staklenim vlaknima, samogasiv. Stavka obuhvaća dobavu i montažu pripadnog armirano betonskog postolja. Napomena: Konačne dimenzije ormara i postolja uskladiti sa konačnim dimenzijama odabrane opreme koja se ugrađuje unutar ormara</t>
    </r>
  </si>
  <si>
    <r>
      <t xml:space="preserve">Dobava, montaža i spajanje samostojećeg razdjelnog ormara </t>
    </r>
    <r>
      <rPr>
        <b/>
        <sz val="9"/>
        <color theme="1"/>
        <rFont val="Tahoma"/>
        <family val="2"/>
        <charset val="238"/>
      </rPr>
      <t>RO-JRG1</t>
    </r>
    <r>
      <rPr>
        <sz val="9"/>
        <color theme="1"/>
        <rFont val="Tahoma"/>
        <family val="2"/>
        <charset val="238"/>
      </rPr>
      <t>. Razdjelnik je slobodnostojeći ormar. Dimenzije ormara su cca. 1000x800x260 mm (vxšxd), meh. stupanj zaštite IP 43. Izrađen od  poliestera pojačanog staklenim vlaknima, samogasiv. Stavka obuhvaća dobavu i montažu pripadnog armirano betonskog postolja. Napomena: Konačne dimenzije ormara i postolja uskladiti sa konačnim dimenzijama odabrane opreme koja se ugrađuje unutar ormara</t>
    </r>
  </si>
  <si>
    <r>
      <t>Dobava, montaža i spajanje ugradne podne zakretne svjetiljke polukuta svjetlosne distribucije 9°. Kućište svjetiljke izrađeno od nehrđajućeg čelika 1.4301. Prozirno zaštitno staklo. Silikonske brtve. Optički sustav 0-30° vertikalno zakretan po koracima od 3°, i 180° zakretan oko vlastite osi u oba smjera. Površina reflektora - finiš od čistog aluminija. Svjetiljka dolazi s 1.8m vodootpornog priključnog kabla 07RN8-F 5 G1 s napravom za sprječavanje kapilarnog ulaska vode u svjetiljku i 1.2m PVC izolacijske cijevi. Mogući prelazak vozila s pneumaticima preko svjetiljke - do 2000kg. Površinska temperatura na zaštitnom staklu 25°C. Svjetiljka upravljiva putem DALI protokola. Max. dubina uranjanja 10m. Zaštita od mehaničkih udara &lt; 20J. Klasa zaštite I. Masa svjetiljke 6.1kg. Dimenzije svjetiljke: promjer 280, visina 185 [mm]. Dimenzije ugradnje: promjer 257, minimalna debljina materijala 40mm. LED izvor svjetla snage 21W, izlazni svjetlosni tok minimalno 917lm temperatura boje 3000K, uzvrat boje CRI&gt;80. Dolazi u mehaničkoj zaštiti IP68. Svjetiljka namjenjena za instalaciju u zemlju. Servisni vijek svjetiljke 100000h L90B50.</t>
    </r>
    <r>
      <rPr>
        <sz val="9"/>
        <color indexed="8"/>
        <rFont val="Tahoma"/>
        <family val="2"/>
        <charset val="238"/>
      </rPr>
      <t xml:space="preserve"> </t>
    </r>
  </si>
  <si>
    <r>
      <rPr>
        <b/>
        <sz val="9"/>
        <color theme="1"/>
        <rFont val="Tahoma"/>
        <family val="2"/>
        <charset val="238"/>
      </rPr>
      <t>sve navedeno ispod odnosi se na portale F12-1:</t>
    </r>
    <r>
      <rPr>
        <sz val="9"/>
        <color theme="1"/>
        <rFont val="Tahoma"/>
        <family val="2"/>
        <charset val="238"/>
      </rPr>
      <t xml:space="preserve">  </t>
    </r>
  </si>
  <si>
    <t>8.1.</t>
  </si>
  <si>
    <t>8.1.2.</t>
  </si>
  <si>
    <t>8.1.3.</t>
  </si>
  <si>
    <t>8.1.4.</t>
  </si>
  <si>
    <t>8.1.5.</t>
  </si>
  <si>
    <t>8.1.6.</t>
  </si>
  <si>
    <t>8.1.7.</t>
  </si>
  <si>
    <t>8.1.8.</t>
  </si>
  <si>
    <t xml:space="preserve">UKUPNO RAZDJELNI ORMARI </t>
  </si>
  <si>
    <t>8.2.</t>
  </si>
  <si>
    <t>8.2.1.</t>
  </si>
  <si>
    <t>8.2.2.</t>
  </si>
  <si>
    <t xml:space="preserve">UKUPNO PRIKLJUČNICE I SKLOPKE </t>
  </si>
  <si>
    <t>8.3.</t>
  </si>
  <si>
    <t>8.3.1.</t>
  </si>
  <si>
    <t>8.3.2.</t>
  </si>
  <si>
    <t>8.3.3.</t>
  </si>
  <si>
    <t>8.3.4.</t>
  </si>
  <si>
    <t>8.3.5.</t>
  </si>
  <si>
    <t>8.3.6.</t>
  </si>
  <si>
    <t>8.3.7.</t>
  </si>
  <si>
    <t>8.3.8.</t>
  </si>
  <si>
    <t>8.3.9.</t>
  </si>
  <si>
    <t>8.3.10.</t>
  </si>
  <si>
    <t>8.3.11.</t>
  </si>
  <si>
    <t>8.3.12.</t>
  </si>
  <si>
    <t>8.3.13.</t>
  </si>
  <si>
    <t>8.3.14.</t>
  </si>
  <si>
    <t>8.3.15.</t>
  </si>
  <si>
    <t>8.3.16.</t>
  </si>
  <si>
    <t>8.3.17.</t>
  </si>
  <si>
    <t>8.3.19.</t>
  </si>
  <si>
    <t>8.3.18.</t>
  </si>
  <si>
    <t xml:space="preserve">UKUPNO RASVJETA </t>
  </si>
  <si>
    <t>8.4.</t>
  </si>
  <si>
    <t>8.4.1.</t>
  </si>
  <si>
    <t>8.4.2.</t>
  </si>
  <si>
    <t>8.4.3.</t>
  </si>
  <si>
    <t>8.4.4.</t>
  </si>
  <si>
    <t>8.4.5.</t>
  </si>
  <si>
    <t>8.4.6.</t>
  </si>
  <si>
    <t>8.4.7.</t>
  </si>
  <si>
    <t>8.4.1.1</t>
  </si>
  <si>
    <t>8.4.1.2</t>
  </si>
  <si>
    <t>8.4.1.3</t>
  </si>
  <si>
    <t>8.4.1.4</t>
  </si>
  <si>
    <t>8.4.1.5</t>
  </si>
  <si>
    <t>8.4.1.6</t>
  </si>
  <si>
    <t>8.4.1.7</t>
  </si>
  <si>
    <t>8.4.1.8</t>
  </si>
  <si>
    <t>8.4.1.9</t>
  </si>
  <si>
    <t>8.4.1.10</t>
  </si>
  <si>
    <t>8.4.1.11</t>
  </si>
  <si>
    <t>8.4.1.12</t>
  </si>
  <si>
    <t>8.4.1.13</t>
  </si>
  <si>
    <t xml:space="preserve">UKUPNO KABELI, IZJEDNAČENJE POTENCIJALA I OSTALA OPREMA </t>
  </si>
  <si>
    <t>8.5.</t>
  </si>
  <si>
    <t>8.5.1.</t>
  </si>
  <si>
    <t>8.5.2.</t>
  </si>
  <si>
    <t>8.5.3.</t>
  </si>
  <si>
    <t>8.5.4.</t>
  </si>
  <si>
    <t>8.5.5.</t>
  </si>
  <si>
    <t>8.5.6.</t>
  </si>
  <si>
    <t>8.5.7.</t>
  </si>
  <si>
    <t>8.5.8.</t>
  </si>
  <si>
    <t>8.5.9.</t>
  </si>
  <si>
    <t>8.5.10.</t>
  </si>
  <si>
    <t>8.5.11.</t>
  </si>
  <si>
    <t>8.5.12.</t>
  </si>
  <si>
    <t>8.5.13.</t>
  </si>
  <si>
    <t>8.5.14.</t>
  </si>
  <si>
    <t>8.5.15.</t>
  </si>
  <si>
    <t>8.5.16.</t>
  </si>
  <si>
    <t xml:space="preserve">UKUPNO GRAĐEVINSKI RADOVI </t>
  </si>
  <si>
    <t>8.6.</t>
  </si>
  <si>
    <t>8.6.1.</t>
  </si>
  <si>
    <t>8.6.2.</t>
  </si>
  <si>
    <t>8.6.3.</t>
  </si>
  <si>
    <t>8.6.4.</t>
  </si>
  <si>
    <t xml:space="preserve">UKUPNO SUSTAV ZAŠTITE OD UDARA MUNJE </t>
  </si>
  <si>
    <t>8.7.</t>
  </si>
  <si>
    <t>8.7.1.</t>
  </si>
  <si>
    <t>8.7.2.</t>
  </si>
  <si>
    <t>8.7.3.</t>
  </si>
  <si>
    <t>8.7.4.</t>
  </si>
  <si>
    <t>8.7.5.</t>
  </si>
  <si>
    <t>8.7.6.</t>
  </si>
  <si>
    <t xml:space="preserve">UKUPNO PREGLED I ISPITIVANJE </t>
  </si>
  <si>
    <t xml:space="preserve">REKAPITULACIJA - ELEKTROINSTALACIJE </t>
  </si>
  <si>
    <r>
      <t xml:space="preserve">Stavka uključuje iskop jame dim. 40 x 40 x 40 cm, odnosno dimenzija prilagođenih veličini korijenove grude – bale, zamjenu 100 % iskopanog materijala kvalitetnim tlom - plodnom zemljom, rahljenje dna jame, gnojenje s 5 lit. lumbrihumusa / glistala (humus glista) po jami, sadnju,  jednokratno zalijevanje.                                 </t>
    </r>
    <r>
      <rPr>
        <i/>
        <sz val="9"/>
        <color indexed="8"/>
        <rFont val="Tahoma"/>
        <family val="2"/>
        <charset val="238"/>
      </rPr>
      <t>Napomena: Potporna konstrukcija za ruže penjačice definirana je u građevinskom /arhitektonskom troškovniku.</t>
    </r>
  </si>
  <si>
    <r>
      <rPr>
        <b/>
        <sz val="9"/>
        <color theme="1"/>
        <rFont val="Tahoma"/>
        <family val="2"/>
        <charset val="238"/>
      </rPr>
      <t xml:space="preserve">PINUS PINEA                                                               </t>
    </r>
    <r>
      <rPr>
        <sz val="9"/>
        <color theme="1"/>
        <rFont val="Tahoma"/>
        <family val="2"/>
        <charset val="238"/>
      </rPr>
      <t xml:space="preserve">    opseg debla 25-30 cm, visina 350-400 cm</t>
    </r>
  </si>
  <si>
    <r>
      <rPr>
        <b/>
        <sz val="9"/>
        <color theme="1"/>
        <rFont val="Tahoma"/>
        <family val="2"/>
        <charset val="238"/>
      </rPr>
      <t xml:space="preserve">CELTIS AUSTRALIS                                                               </t>
    </r>
    <r>
      <rPr>
        <sz val="9"/>
        <color theme="1"/>
        <rFont val="Tahoma"/>
        <family val="2"/>
        <charset val="238"/>
      </rPr>
      <t xml:space="preserve">    'standard', opseg debla 20-25 cm</t>
    </r>
  </si>
  <si>
    <r>
      <rPr>
        <b/>
        <sz val="9"/>
        <color theme="1"/>
        <rFont val="Tahoma"/>
        <family val="2"/>
        <charset val="238"/>
      </rPr>
      <t>CERATONIA SILIQUA</t>
    </r>
    <r>
      <rPr>
        <sz val="9"/>
        <color theme="1"/>
        <rFont val="Tahoma"/>
        <family val="2"/>
        <charset val="238"/>
      </rPr>
      <t xml:space="preserve">                                                  'polustandard' ('half standard'), opseg debla 25-30 cm, visina sadnice 300-350 cm</t>
    </r>
  </si>
  <si>
    <r>
      <rPr>
        <b/>
        <sz val="9"/>
        <color theme="1"/>
        <rFont val="Tahoma"/>
        <family val="2"/>
        <charset val="238"/>
      </rPr>
      <t>FICUS CARICA</t>
    </r>
    <r>
      <rPr>
        <sz val="9"/>
        <color theme="1"/>
        <rFont val="Tahoma"/>
        <family val="2"/>
        <charset val="238"/>
      </rPr>
      <t>,                                                'polustandard' ('half standard'), opseg debla 20-25 cm, visina sadnice 250-300 cm</t>
    </r>
  </si>
  <si>
    <r>
      <rPr>
        <b/>
        <sz val="9"/>
        <color theme="1"/>
        <rFont val="Tahoma"/>
        <family val="2"/>
        <charset val="238"/>
      </rPr>
      <t xml:space="preserve">FRAXINUS ORNUS                                                              </t>
    </r>
    <r>
      <rPr>
        <sz val="9"/>
        <color theme="1"/>
        <rFont val="Tahoma"/>
        <family val="2"/>
        <charset val="238"/>
      </rPr>
      <t xml:space="preserve">    'standard', opseg debla 20-25 cm      </t>
    </r>
  </si>
  <si>
    <r>
      <rPr>
        <b/>
        <sz val="9"/>
        <color theme="1"/>
        <rFont val="Tahoma"/>
        <family val="2"/>
        <charset val="238"/>
      </rPr>
      <t xml:space="preserve">MORUS ALBA                                                  </t>
    </r>
    <r>
      <rPr>
        <sz val="9"/>
        <color theme="1"/>
        <rFont val="Tahoma"/>
        <family val="2"/>
        <charset val="238"/>
      </rPr>
      <t xml:space="preserve">           'standard', opseg debla 20-25 cm                         </t>
    </r>
  </si>
  <si>
    <r>
      <rPr>
        <b/>
        <sz val="9"/>
        <color theme="1"/>
        <rFont val="Tahoma"/>
        <family val="2"/>
        <charset val="238"/>
      </rPr>
      <t>PRUNUS AMYGDALUS (PRUNUS DULCIS)</t>
    </r>
    <r>
      <rPr>
        <sz val="9"/>
        <color theme="1"/>
        <rFont val="Tahoma"/>
        <family val="2"/>
        <charset val="238"/>
      </rPr>
      <t xml:space="preserve"> 'standard', opseg debla 20-25 cm                                           </t>
    </r>
  </si>
  <si>
    <r>
      <rPr>
        <b/>
        <sz val="9"/>
        <color theme="1"/>
        <rFont val="Tahoma"/>
        <family val="2"/>
        <charset val="238"/>
      </rPr>
      <t>PRUNUS AMYGDALUS (PRUNUS DULCIS)</t>
    </r>
    <r>
      <rPr>
        <sz val="9"/>
        <color theme="1"/>
        <rFont val="Tahoma"/>
        <family val="2"/>
        <charset val="238"/>
      </rPr>
      <t xml:space="preserve">                                           'polustandard' ('half standard'), opseg debla 20-25 cm, visina sadnice 250-300 cm</t>
    </r>
  </si>
  <si>
    <r>
      <rPr>
        <b/>
        <sz val="9"/>
        <color theme="1"/>
        <rFont val="Tahoma"/>
        <family val="2"/>
        <charset val="238"/>
      </rPr>
      <t>PUNICA GRANATUM</t>
    </r>
    <r>
      <rPr>
        <sz val="9"/>
        <color theme="1"/>
        <rFont val="Tahoma"/>
        <family val="2"/>
        <charset val="238"/>
      </rPr>
      <t>,                                        'polustandard' ('half standard'), opseg debla 20-25 cm, visina sadnice 200-250 cm</t>
    </r>
  </si>
  <si>
    <r>
      <rPr>
        <b/>
        <sz val="9"/>
        <color theme="1"/>
        <rFont val="Tahoma"/>
        <family val="2"/>
        <charset val="238"/>
      </rPr>
      <t>LAURUS NOBILIS</t>
    </r>
    <r>
      <rPr>
        <sz val="9"/>
        <color theme="1"/>
        <rFont val="Tahoma"/>
        <family val="2"/>
        <charset val="238"/>
      </rPr>
      <t xml:space="preserve">, živica,                                       ct. 35 lit., 150-175 cm </t>
    </r>
  </si>
  <si>
    <r>
      <rPr>
        <b/>
        <sz val="9"/>
        <color theme="1"/>
        <rFont val="Tahoma"/>
        <family val="2"/>
        <charset val="238"/>
      </rPr>
      <t>AGAVE AMERICANA</t>
    </r>
    <r>
      <rPr>
        <sz val="9"/>
        <color theme="1"/>
        <rFont val="Tahoma"/>
        <family val="2"/>
        <charset val="238"/>
      </rPr>
      <t xml:space="preserve">                                               ct. 25 lit., 60-80 cm</t>
    </r>
  </si>
  <si>
    <r>
      <rPr>
        <b/>
        <sz val="9"/>
        <color theme="1"/>
        <rFont val="Tahoma"/>
        <family val="2"/>
        <charset val="238"/>
      </rPr>
      <t>ROSMARINUS OFFICINALIS</t>
    </r>
    <r>
      <rPr>
        <sz val="9"/>
        <color theme="1"/>
        <rFont val="Tahoma"/>
        <family val="2"/>
        <charset val="238"/>
      </rPr>
      <t xml:space="preserve">                                           ct. 3 lit., 30-40 cm</t>
    </r>
  </si>
  <si>
    <r>
      <rPr>
        <b/>
        <sz val="9"/>
        <color theme="1"/>
        <rFont val="Tahoma"/>
        <family val="2"/>
        <charset val="238"/>
      </rPr>
      <t>ROSMARINUS OFFICINALIS 'PROSTRATUS'</t>
    </r>
    <r>
      <rPr>
        <sz val="9"/>
        <color theme="1"/>
        <rFont val="Tahoma"/>
        <family val="2"/>
        <charset val="238"/>
      </rPr>
      <t xml:space="preserve">                                           ct. 3 lit.</t>
    </r>
  </si>
  <si>
    <r>
      <rPr>
        <b/>
        <sz val="9"/>
        <color theme="1"/>
        <rFont val="Tahoma"/>
        <family val="2"/>
        <charset val="238"/>
      </rPr>
      <t>SALVIA OFFICINALIS</t>
    </r>
    <r>
      <rPr>
        <sz val="9"/>
        <color theme="1"/>
        <rFont val="Tahoma"/>
        <family val="2"/>
        <charset val="238"/>
      </rPr>
      <t xml:space="preserve">                                                ct. 2 lit.</t>
    </r>
  </si>
  <si>
    <r>
      <rPr>
        <b/>
        <sz val="9"/>
        <color indexed="8"/>
        <rFont val="Tahoma"/>
        <family val="2"/>
        <charset val="238"/>
      </rPr>
      <t>ROSA 'CLAIRE AUSTIN</t>
    </r>
    <r>
      <rPr>
        <sz val="9"/>
        <color indexed="8"/>
        <rFont val="Tahoma"/>
        <family val="2"/>
        <charset val="238"/>
      </rPr>
      <t>',                                                                 penjačica A kvaliteta, ct. 10 lit., 150-175 cm</t>
    </r>
  </si>
  <si>
    <r>
      <rPr>
        <b/>
        <sz val="9"/>
        <color indexed="8"/>
        <rFont val="Tahoma"/>
        <family val="2"/>
        <charset val="238"/>
      </rPr>
      <t>ROSA 'LITTLE RAMBLER</t>
    </r>
    <r>
      <rPr>
        <sz val="9"/>
        <color indexed="8"/>
        <rFont val="Tahoma"/>
        <family val="2"/>
        <charset val="238"/>
      </rPr>
      <t>',                                                                 penjačica A kvaliteta, ct. 10 lit., 150-175 cm</t>
    </r>
  </si>
  <si>
    <r>
      <rPr>
        <b/>
        <sz val="9"/>
        <color indexed="8"/>
        <rFont val="Tahoma"/>
        <family val="2"/>
        <charset val="238"/>
      </rPr>
      <t>ROSA 'GENEROUS GARDENER</t>
    </r>
    <r>
      <rPr>
        <sz val="9"/>
        <color indexed="8"/>
        <rFont val="Tahoma"/>
        <family val="2"/>
        <charset val="238"/>
      </rPr>
      <t>',                                                                 penjačica A kvaliteta, ct. 10 lit., 150-175 cm</t>
    </r>
  </si>
  <si>
    <r>
      <rPr>
        <b/>
        <sz val="9"/>
        <color indexed="8"/>
        <rFont val="Tahoma"/>
        <family val="2"/>
        <charset val="238"/>
      </rPr>
      <t>ROSA 'THE LADY OF THE LAKE</t>
    </r>
    <r>
      <rPr>
        <sz val="9"/>
        <color indexed="8"/>
        <rFont val="Tahoma"/>
        <family val="2"/>
        <charset val="238"/>
      </rPr>
      <t>',                                                                 penjačica A kvaliteta, ct. 10 lit., 150-175 cm</t>
    </r>
  </si>
  <si>
    <r>
      <rPr>
        <b/>
        <sz val="9"/>
        <color indexed="8"/>
        <rFont val="Tahoma"/>
        <family val="2"/>
        <charset val="238"/>
      </rPr>
      <t>ROSA 'MME. ALFRED CARRIERE</t>
    </r>
    <r>
      <rPr>
        <sz val="9"/>
        <color indexed="8"/>
        <rFont val="Tahoma"/>
        <family val="2"/>
        <charset val="238"/>
      </rPr>
      <t>',                                                                 penjačica A kvaliteta, ct. 10 lit., 150-175 cm</t>
    </r>
  </si>
  <si>
    <t>9.1.</t>
  </si>
  <si>
    <t>9.1.1.</t>
  </si>
  <si>
    <t xml:space="preserve">UKUPNO  GEODETSKI RADOVI </t>
  </si>
  <si>
    <t>9.2.</t>
  </si>
  <si>
    <t>9.2.1.</t>
  </si>
  <si>
    <t>9.3.</t>
  </si>
  <si>
    <t>9.3.1.</t>
  </si>
  <si>
    <t>9.3.2.</t>
  </si>
  <si>
    <t>9.3.3.</t>
  </si>
  <si>
    <t>9.3.4.</t>
  </si>
  <si>
    <t>9.3.5.</t>
  </si>
  <si>
    <t>9.3.6.</t>
  </si>
  <si>
    <t>9.3.7.</t>
  </si>
  <si>
    <t>9.3.7.12</t>
  </si>
  <si>
    <t>9.3.7.1</t>
  </si>
  <si>
    <t>9.3.7.2</t>
  </si>
  <si>
    <t>9.3.7.3</t>
  </si>
  <si>
    <t>9.3.7.4</t>
  </si>
  <si>
    <t>9.3.7.5</t>
  </si>
  <si>
    <t>9.3.7.6</t>
  </si>
  <si>
    <t>9.3.7.7</t>
  </si>
  <si>
    <t>9.3.7.8</t>
  </si>
  <si>
    <t>9.3.7.9</t>
  </si>
  <si>
    <t>9.3.7.10</t>
  </si>
  <si>
    <t>9.3.7.11</t>
  </si>
  <si>
    <t>9.3.7.13</t>
  </si>
  <si>
    <t>9.3.7.14</t>
  </si>
  <si>
    <t>9.3.7.15</t>
  </si>
  <si>
    <t>9.3.7.16</t>
  </si>
  <si>
    <t>9.3.7.17</t>
  </si>
  <si>
    <t>9.3.7.18</t>
  </si>
  <si>
    <t>9.3.7.19</t>
  </si>
  <si>
    <t>UKUPNO - GARANCIJSKO ODRŽAVANJE ZELENILA KROZ JEDNOGODIŠNJE RAZDOBLJE</t>
  </si>
  <si>
    <t>UKUPNO - RADOVI S BILJNIM MATERIJALOM</t>
  </si>
  <si>
    <t>9.4.</t>
  </si>
  <si>
    <t>9.4.1.</t>
  </si>
  <si>
    <t>PRIPREMNO ZAVRŠNI RADOVI</t>
  </si>
  <si>
    <t>IZGRADNJA NOVOG GRADSKOG GROBLJA GRADA ZADRA</t>
  </si>
  <si>
    <t>1/9 TROŠKOVNIK: PRIPREMNO - ZAVRŠNI RADOVI</t>
  </si>
  <si>
    <t>Nakon završetka radova izvesti kompletno čišćenje svih unutarnjih podnih površina i zidnih površina (obloge, prozori, stakla, vrata…) kao i opreme (sanitarna i druga oprema) te kao takvo čisto predati Nadzornom inženjeru na kontrolu i pregled.</t>
  </si>
  <si>
    <t>Izrada energetskog certifikata prema Pravilniku o energetskom pregledu zgrade i energetskom certificiranju. Predaja u 3 tiskana primjerka i jedan digitalni primjerak.</t>
  </si>
  <si>
    <t>Izrada plana izvođenja radova sukladno članku 73. Zakona o zaštiti na radu (NN 71/14, 118/14, 154/14, 94/18, 96/18) i Praviliniku zaštite na radu na privremenim gradilištima (NN 48/18) uključivo sve kasnije izmjene i dopune koje će nastati kao posljedica izmjene metodologije izvođenja radove inicirane od strane izvođača. Predaja u 3 tiskana primjerka i jedan digitalni primjerak.</t>
  </si>
  <si>
    <t>Izrada geodetskog elaborata izvedenog stanja komunalne infrastrukture, te izrada elaborata za upis u katastarski operat i uknjižba u zemljišno-knjižnom odjelu (gruntovnici) prema važećim zakonskim propisima. Potrebno evidentirati sve instalacije unutar rova. Elaborat mora biti izađen u HTRS96 koordinatnom sustavu i ovjeren od nadležnog katastarskog ureda. Elaborat se predaje investitoru u cjelovitom kartiranom i digitalnom obliku (4 primjerka). Geodetski snimak mora sadržavati sve potrebne koordinate i apsolutne kote pripremljene za unos u kompjutersku arhivu izvedene instalacije.</t>
  </si>
  <si>
    <t>Dobava i postava gradilišne ploče sukladno Pravilnik o sadržaju i izgledu ploče kojom se označava gradilište NN 42/2014. Minimalne dimenzije ploče su 2,20x1,60 m na čeličnoj konstrukciji, sa svim potrebnim informacijama vezanim za gradilište. Ploča se postavlja uz prometnicu na mjestu koje odredi Naručitelj.</t>
  </si>
  <si>
    <t>Dobava i postava gradilišnih ploča sukladno Pravilnik o sadržaju i izgledu ploče kojom se označava gradilište NN 42/2014. Ploča mora biti pravokutnog oblika najmanjih dimenzija 420 mm × 594 mm.</t>
  </si>
  <si>
    <t>Najam, montaža, demontaža i održavanje za cijelo vrijeme trajanja gradnje, gradilišne ograde minimalne visine 2,5 metra. Stavka uključuje temelje za stupove, čelične stupove i fiksnu ogradu te dvoja ulazna vrata.</t>
  </si>
  <si>
    <t>2.1.2.</t>
  </si>
  <si>
    <t>2.1.3.</t>
  </si>
  <si>
    <t>2/9 TROŠKOVNIK: GRAĐEVINSKO - OBRTNIČKI RADOVI</t>
  </si>
  <si>
    <t>3/9 TROŠKOVNIK: PROMET</t>
  </si>
  <si>
    <t>4/9 TROŠKOVNIK: VODOVOD</t>
  </si>
  <si>
    <t>5/9 TROŠKOVNIK: FEKALNA ODVODNJA</t>
  </si>
  <si>
    <t>6/9 TROŠKOVNIK: OBORINSKA ODVODNJA</t>
  </si>
  <si>
    <t>7/9 TROŠKOVNIK: SANITARNA OPREMA</t>
  </si>
  <si>
    <t>8/9 TROŠKOVNIK: ELEKTROINSTALACIJE</t>
  </si>
  <si>
    <t>9/9 TROŠKOVNIK: PRIPREMNO - ZAVRŠNI RADOVI</t>
  </si>
  <si>
    <t>1. izmjena</t>
  </si>
  <si>
    <t>Prije davanja ponude za izvedbu  predmetne građevine izvođač je dužan:                                                                                                                                                                                                                                                                                                                                                                              
     a) proučiti projektnu dokumentaciju 
     b) prikupiti potrebne podatke o uvjetima pod kojima će se objekt graditi        
     c) prikupiti podatke o tipskim rješenjima i materijalu kojeg koristi krajnji korisnik.
Nacrti, tehnički opis, program osiguranja i kontrole kvalitete i ovaj troškovnik čine cjelinu projekta. Izvođač je dužan proučiti sve gore navedene dijelove projekta, te u slučaju nejasnoća tražiti objašnjenje od projektanta, odnosno iznijeti svoje primjedbe. 
U jediničnim cijenama pojedine stavke ovog troškovnika uključeno je izvršenje svih obveza iz bilo kojeg dijela ili priloga ovog projekta.
Gdje je u stavci definirano Izvedba ili sl. smatra se da je u cijeni uključena dobava materijala i transport. Svi viškovi iskopa mogu se koristiti za ugradnju.</t>
  </si>
  <si>
    <t>Krupniji kameni materijal odvojiti za kasniju izvedbu ogradnih kamenih zidova, a sitniji za izvedbu nasipa. Ukalkulirati potrebno usitnjavanje.</t>
  </si>
  <si>
    <t>Široki skop stijene prema odredbama projekta s utovarom u prijevozno sredstvo i transportom na mjesto deponiranja (ili mjesto ugradnje). U stavku je uključen iskop, utovar u transportno vozilo, prijevoz materijala na mjesto ugradnje i transport viška materijala na deponiju koju osigurava izvođač radova unutar obuhvata, priprema privremenih puteva s održavanjem istih za cijelo vrijeme korištenja, te sanacija okoliša nakon dovršenja radova. Obračun se vrši po m3 stvarno izvršenog iskopa tla u sraslom stanju. Izvođač radova je dužan obići obuhvat i upoznati se sa stanjem na terenu prije davanja ponude. Sve u skladu s OTU 2-02.</t>
  </si>
  <si>
    <t>Široki iskop stijene - iskop za ogradne zidove G1 i grobnice G1. Sve iskope vršiti prema planu iskolčenja. Dno iskopa mora se nalaziti na nosivom tlu. Potrebno je građevinsku jamu osigurati od urušavanja pokosom u nagibu 5:1.</t>
  </si>
  <si>
    <t>U jediničnu cijenu ukalkulirati sve radove i materijale za izvršenje stavke, iskop, guranje iskopanog materijala na pogodno mjesto za utovar, utovar, premještanje na privremeno mjesto unutar obuhvata, te grubo planiranje po izvršenom iskopu.</t>
  </si>
  <si>
    <t>Iskop stijene separirati i po potrebi usitniti  za potrebe kasnijeg nasipavanja rovova te za izvedbu kamenih ogradnih zidova grobne cjeline G1 i GZ te za potrebe zatrpavanja rovova. Iskop deponirati na lokaciju prema odredbi nadzornog inženjera.</t>
  </si>
  <si>
    <t>U jediničnu cijenu ukalkulirati sve radove i materijale za izvršenje stavke, iskop, transport do privremenog odlagališta unutar obuhvata te grubo planiranje po izvršenom iskopu.</t>
  </si>
  <si>
    <t>Izvedba nasipa vatrogasnih pristupa u slojevima od 30 cm separiranim kamenim materijalom od iskopa, te dijelom dobavljenim lomljenim kamenom ( max 30%).  Nasipavanje vršiti sa zbijanjem svakog pojedinog sloja do konačnog Ms=100 MN/m2. Gornja kota nasipa staza treba biti poravnata sa gornjom kotom nasipa rovova.</t>
  </si>
  <si>
    <t>Izvedba nasipa pješačkih staza i partera centralnog trga u slojevima od 30 cm separiranim kamenim materijalom od iskopa, te dijelom dobavljenim lomljenim kamenom ( max 30%). Nasipavanje vršiti s zbijanjem svakog pojedinog sloja do konačnog Ms=40 MN/m2. Nasip promjenjive visine. Zbijanje se izvodi valjcima.</t>
  </si>
  <si>
    <t xml:space="preserve">Humusiranje izvesti dobavljenim materijalom. </t>
  </si>
  <si>
    <t xml:space="preserve">Stavka obuhvaća dobavu, razastiranje i grubo planiranje  kvalitetnog tla - plodne zemlje , uključujući prethodno rahljenje zemljišta. Obvezna provedba kontrolnih ispitivanja kvalitete dovezenog tla (kemijska analiza tla - pH, P2O5, K2O, N i org. tvari Al metodom). </t>
  </si>
  <si>
    <t>9.2.2.</t>
  </si>
  <si>
    <t>Za zelene površine koje se zatravljuju: sloj plodnog tla minimalne debljine 15 cm</t>
  </si>
  <si>
    <t>Za zelene površine koje se zasađuju niskim zelenilom: sloj plodnog tla minimalne debljine 30 cm</t>
  </si>
  <si>
    <t>Uklanjanje grmlja, šiblja i drveća. Stavka obuhvaća sječenje šiblja i stabala svih dimenzija, odsijecanje granja, rezanje stabala i debelih grana na dužine pogodne za prijevoz, vađenje korijenja šiblja te starih panjeva i panjeva novo posječenih stabala, uključujući utovar i prijevoz na mjesto uporabe ili zbrinjavanja koje osigurava izvođač radova.</t>
  </si>
  <si>
    <t>Prostor oko grobne cjeline G1 ostaviti sa postojećom vrijednom vegetacijom (osim na mjestima pristupnih rampi prema drugim grobnim poljima). Pojas parkirališta P1 te prostor infrastrukture E1 prema pristupnoj prometnici koji nisu zahvaćeni građevinskim radovima također ostaviti sa postojećom vrijednom visokom vegetacijom. Na dijelu centralnog trga s trijemom ostaviti vrijednu visoku vegetaciju.</t>
  </si>
  <si>
    <t>Vrijedna vegetacija podrazumijeva slijedeće vrste:                                                               pinija - Pinus pinea
alepski bor - Pinus halepensis
hrast crnika - Quercus ilex
hrast medunac- Quercus pubescens
bijeli grab- Carpinus orientalis
Njihovu valorizaciju (bez obzira na veličinu zatečenih stablašica) potrebno je odraditi na licu mjesta u sklopu projektantskog nadzora ili Naručitelja.</t>
  </si>
  <si>
    <t>Obračun je po m2 očišćene zarasle površine. Izvedba, kontrola kakvoće i obračun prema OTU 1-03.1.</t>
  </si>
  <si>
    <t xml:space="preserve">UKLANJANJE GRMLJA I ŠIBLJA - do Ø 10cm </t>
  </si>
  <si>
    <t>RUŠENJE STABALA</t>
  </si>
  <si>
    <t>Izvođač radova mora rušiti stabla uz punu primjenu higijensko-tehničkih zaštitnih mjera i bez nanošenja štete. Rušenjem stabala ne smiju se oštetiti stabla koja nisu predviđena za rušenje. Posječena stabla treba odlagati na mjestima pristupačnim za odvoz stabala, gdje ona neće smetati izvođenju drugih radova. Udubine od izvađenih panjeva na temeljnom tlu treba ispuniti istim materijalom kakav je na okolnom temeljnom tlu.</t>
  </si>
  <si>
    <t>Uklanjanje drveća i panjeva obračunava se po komadu, uzimajući u obzir debljinu stabla-mjereno na visini 1m od zemlje.</t>
  </si>
  <si>
    <t>Izvedba, kontrola kakvoće i obračun prema OTU 1-03.1.</t>
  </si>
  <si>
    <t>PROMJER DEBLA  10-30 cm</t>
  </si>
  <si>
    <t>F15.5-1 Aleja A3.1-1</t>
  </si>
  <si>
    <t>PROMJER DEBLA VEĆI OD 30 cm</t>
  </si>
  <si>
    <t>Iskop humusnog sloja ispod kolničkog zastora prometnica i parkirališta iskazan je u troškovniku prometnica. Iskop infrastrukture E1 i ostali iskopi vezani uz kabelsku infrastrukturu, temeljenje stupova iskazani su u troškovniku vodovoda, odvodnji i elektroinstalacija.</t>
  </si>
  <si>
    <t xml:space="preserve">Iskop humusa (gornjeg slabo nosivog sloja). Rad obuhvaća površinski iskop humusa prosječne debljine 20 cm. Humus se ne iskapa na mjestima gdje se čuva postojeća vrijedna visoka vegetacija - prostor izvan grobne cjeline G1 osim na prostoru staza koje spajaju grobne cjeline međusobno i s drugim cjelinama te na mjestima gdje se kopaju rovovi za instalacije. Uz prostore parkirališta P1 te uz infrastrukturu E1 čuva se humus u dijelu koji nije zahvaćen građevinskim radovima (pojas prema pristupnoj prometnici i požarnom putu). Stavka uključuje utovar te transport na privremeno odlagalište na parceli, s razastiranjem i planiranjem. </t>
  </si>
  <si>
    <t xml:space="preserve">Uklonjeni materijal će se kasnije koristiti za humusiranje grobnih polja. Sve u skladu s točkom 2-01. OTU-a. </t>
  </si>
  <si>
    <t>Strojni široki iskop bez obzira na kategoriju tla prema odredbama projekta s utovarom u prijevozno sredstvo i transportom na mjesto deponiranja (ili mjesto ugradnje). U stavku je uključen iskop, utovar u transportno vozilo, prijevoz materijala na mjesto ugradnje i transport viška materijala na deponiju koju osigurava izvođač radova, priprema privremenih puteva s održavanjem istih za cijelo vrijeme korištenja, te sanacija okoliša nakon dovršenja radova. Obračun se vrši po m3 stvarno izvršenog iskopa tla u sraslom stanju, bez obzira na kategoriju. Izvođač radova je dužan obići obuhvat i upoznati se sa stanjem na terenu prije davanja ponude. Sve u skladu s OTU 2-02.</t>
  </si>
  <si>
    <t xml:space="preserve">Široki iskop gornjeg sloja tla- iskop za temelje ogradnih zidova grobne cjeline G1 s portalima i sanitarijama gdje postoji iskop. Sve iskope vršiti ručno ili strojno prema planu iskolčenja. Dno iskopa mora se nalaziti na nosivom tlu. Iskope vršiti s odvajanjem kamenog i zemljanog materijala. Potrebno je odvojiti korov i eventualne zatečene mrtve instalacije. Potrebno je građevinsku jamu osigurati od urušavanja pokosom u nagibu 1:1. </t>
  </si>
  <si>
    <t>Plodnu zemlju odvojiti za potrebe uređivanja zelenih površina, zemlju i sitniji materijal od iskopa za nasipavanje grobnih polja za ukop u zemlju ( ukop u zemlju u obuhvatu je cjeline GZ koja se ne izvodi u početnim fazama), odnosno za zatrpavanje rovova i deponirati na lokacije prema odredbi nadzornog inženjera i/ili naručitelja.</t>
  </si>
  <si>
    <t>Materijal širokog iskopa sloja tla treba razvrstati te smjestiti na privremeni deponij. Materijal koji nije moguće koristiti za nasipavanje, i/ili gradnju, potrebno je odvesti na deponiju, izvan obuhvata.</t>
  </si>
  <si>
    <t xml:space="preserve">U jediničnu cijenu ukalkulirati sve radove i materijale za izvršenje stavke, strojni iskop, guranje iskopanog materijala na pogodno mjesto za utovar, premještanje na privremeni deponij unutar obuhvata, odvoz viška materijala koji nije za korištenje), te grubo planiranje po izvršenom iskopu. </t>
  </si>
  <si>
    <t>Količina stvarno izvedenog iskopa obračunati će se prema građevinskoj knjizi, odnosno stvarnoj količini iskopa</t>
  </si>
  <si>
    <t>a</t>
  </si>
  <si>
    <t>b</t>
  </si>
  <si>
    <t>c</t>
  </si>
  <si>
    <t>Izvedba tamponskog sloja debljine 30 cm, materijalom od iskopa - na stazama grobnih cjelina, ispod površina pristupne aleje, ispod svih građevina, ispod opločenih prostora uz ogradne zidove (portali, česme s kontejnerima). 
Tampon mora biti dobro graduiran bez glinovitih frakcija te sa maksimalnim promjerom zrna 40 mm. Na odgovarajuće pripremljen planum nanosi se navoženjem te se nakon toga vrši sabijanje valjcima po čitavoj širini, a modul stišljivosti mora iznositi najmanje Ms=80 MN/m2.</t>
  </si>
  <si>
    <t>d</t>
  </si>
  <si>
    <t>e</t>
  </si>
  <si>
    <t>f</t>
  </si>
  <si>
    <t>g</t>
  </si>
  <si>
    <t>h</t>
  </si>
  <si>
    <t>Izvedba tamponskog sloja materijalom od iskopa. Izvodi se ispod zidova grobnih polja grobne cjeline G1, ispod podbetona temelja prefabrikata parkirališta P1. Izvodi se u debljini od 20 cm. Na vrhu sloja tampona modul stišljivosti mora biti 35 MN/m2. Tampon mora biti dobro graduiran bez glinovitih frakcija te sa maksimalnim promjerom zrna 40 mm.</t>
  </si>
  <si>
    <t>F8c-1  centralna aleja A1-G1</t>
  </si>
  <si>
    <t>Na sloj šljunčanog tampona postaviti sloj sipine, tj. drobljenog kamenog agregata 8/10 mm, dobivenog drobljenjem materijala od iskopa. Sipina se postavlja u dva sloja - prvi sloje je debljine 10 cm, a drugi debljine 5 cm. Izvodi se na Aleji A1 i zapadnom dijelu Aleje A3.1-1 te ispod poločenja granitnim kockama.</t>
  </si>
  <si>
    <t>Na sloj šljunčanog tampona postaviti sloj sipine, tj. drobljenog kamenog agregata, dobivenog drobljenjem materijala od iskopa -  min. 32 mm do 40 mm. Sipina se postavlja u dva sloja - prvi sloje je debljine 10 cm, a drugi debljine 5 cm. Izvodi se oko grobnica uz zid G1.</t>
  </si>
  <si>
    <r>
      <t>Izrada nasipa materijalom iz iskopa dobivenog iz iskopa. Ovaj rad obuhvaća usitnjavanje, strojno nasipanje i razastiranje, prema potrebi vlaženje ili sušenje, planiranje nasipnih slojeva debljine i nagiba prema projektu, te zbijanje s odgovarajućim sredstvima (Ms iskazan u pojedinačnim stavkama), a prema odredbama OTU. Obračun se mjeri u m</t>
    </r>
    <r>
      <rPr>
        <vertAlign val="superscript"/>
        <sz val="9"/>
        <rFont val="Arial"/>
        <family val="2"/>
        <charset val="238"/>
      </rPr>
      <t>3</t>
    </r>
    <r>
      <rPr>
        <sz val="9"/>
        <rFont val="Arial"/>
        <family val="2"/>
        <charset val="238"/>
      </rPr>
      <t xml:space="preserve"> stvarno ugrađenog i zbijenog nasipa, a u cijenu je uključen sav rad na izradi nasipa te planiranje pokosa nasipa i čišćenje okoline, sav ostali rad, transporti i oprema, kao i ispitivanja i kontrola kakvoće. Izvedba, kontrola kakvoće i obračun prema OTU 2-09. </t>
    </r>
  </si>
  <si>
    <t>2.2.3.</t>
  </si>
  <si>
    <t xml:space="preserve">Izrada nasipa materijalom iz iskopa dobivenog iz iskopa. Ovaj rad obuhvaća usitnjavanje, strojno nasipanje i razastiranje, prema potrebi vlaženje ili sušenje, planiranje nasipnih slojeva debljine i nagiba prema projektu odnosno utvrđenih pokusnom dionicom, te zbijanje s odgovarajućim sredstvima (Ms&gt;40MN/m2), a prema odredbama OTU. Obračun se mjeri u m3 stvarno ugrađenog i zbijenog nasipa, a u cijenu je uključen sav rad na izradi nasipa te planiranje pokosa nasipa i čišćenje okoline, sav ostali rad, transporti i oprema, kao i ispitivanja i kontrola kakvoće. Izvedba, kontrola kakvoće i obračun prema OTU 2-09. </t>
  </si>
  <si>
    <r>
      <t>Izrada posteljice od miješanih materijala, završnog sloja nasipa i usjeka. Strojna izrada posteljice od miješanih materijala ujednačene nosivosti, s grubim i finim planiranjem, eventualnom sanacijom pojedinih manjih površina slabijeg materijala i zbijanjem do tražene zbijenosti uz potrebno vlaženje ili sušenje (Sz≥100 %, Ms≥40 MN/m</t>
    </r>
    <r>
      <rPr>
        <vertAlign val="superscript"/>
        <sz val="11"/>
        <rFont val="Times New Roman"/>
        <family val="1"/>
        <charset val="238"/>
      </rPr>
      <t>2</t>
    </r>
    <r>
      <rPr>
        <sz val="11"/>
        <rFont val="Times New Roman"/>
        <family val="1"/>
        <charset val="238"/>
      </rPr>
      <t xml:space="preserve">).  Izrada posteljice mora biti prema projektu, osobito obzirom na visinske kote, postignute nagibe i zbijenost materijala. Kote planuma posteljice mogu odstupati od projektiranih najviše za </t>
    </r>
    <r>
      <rPr>
        <sz val="11"/>
        <rFont val="Calibri"/>
        <family val="2"/>
        <charset val="238"/>
      </rPr>
      <t>±</t>
    </r>
    <r>
      <rPr>
        <sz val="11"/>
        <rFont val="Times New Roman"/>
        <family val="1"/>
        <charset val="238"/>
      </rPr>
      <t xml:space="preserve"> 2 cm. Poprečni i uzdužni nagibi moraju biti prema projektu. Ravnost se mjeri uzdužno, poprečno i dijagonalno. Obračun je u m</t>
    </r>
    <r>
      <rPr>
        <vertAlign val="superscript"/>
        <sz val="11"/>
        <rFont val="Times New Roman"/>
        <family val="1"/>
        <charset val="238"/>
      </rPr>
      <t>2</t>
    </r>
    <r>
      <rPr>
        <sz val="11"/>
        <rFont val="Times New Roman"/>
        <family val="1"/>
        <charset val="238"/>
      </rPr>
      <t xml:space="preserve"> uređene i zbijene posteljice. U cijeni je uključen sav rad, materijal te prijevozi, potrebni za potpuno dovršenje uređene i zbijene posteljice, uključujući i ispitivanje i kontrolu kakvoće.Sve u skladu s OTU 2-10, 2-10.1 i 2-10.2.</t>
    </r>
  </si>
  <si>
    <r>
      <t>Izrada bankina, obloga pokosa i zelenog pojasa od plodnog zemljanog materijala iz iskopa. Ovaj rad obuhvaća zasipanje uz mali rubnjak plodnom zemljom do dubine 15 cm u zbijenom stanju, širine prema dimenzijama nasipa, uz ručno razastiranje i planiranje. Plodni zemljani materijal mora biti bez kamena, sve komade kamena, korjenja i sl. potrebno je odstraniti. U cijenu je uključen transport s privremene deponije i ugradnja zemljanog materijala, planiranje i po potrebi vlaženje minimalno prilikom ugradnje. Obračun po m</t>
    </r>
    <r>
      <rPr>
        <vertAlign val="superscript"/>
        <sz val="11"/>
        <rFont val="Times New Roman"/>
        <family val="1"/>
        <charset val="238"/>
      </rPr>
      <t>3</t>
    </r>
    <r>
      <rPr>
        <sz val="11"/>
        <rFont val="Times New Roman"/>
        <family val="1"/>
        <charset val="238"/>
      </rPr>
      <t xml:space="preserve"> uređene obloge pokosa i bankine.</t>
    </r>
  </si>
  <si>
    <t xml:space="preserve">Humusiranje izvesti materijalom od iskopa. </t>
  </si>
  <si>
    <t xml:space="preserve">Stavka obuhvaća  dovoz s privremene deponije unutar obuhvata, razastiranje i grubo planiranje  kvalitetnog tla - plodne zemlje , uključujući prethodno rahljenje zemljišta. Obvezna provedba kontrolnih ispitivanja kvalitete dovezenog tla (kemijska analiza tla - pH, P2O5, K2O, N i org. tvari Al metodom). </t>
  </si>
  <si>
    <t>i</t>
  </si>
  <si>
    <t>j</t>
  </si>
  <si>
    <t>k</t>
  </si>
  <si>
    <t>l</t>
  </si>
  <si>
    <t>2.1.3.1.</t>
  </si>
  <si>
    <t>2.1.3.2.</t>
  </si>
  <si>
    <t>2.2.2.</t>
  </si>
  <si>
    <t>2.2.5.</t>
  </si>
  <si>
    <t>2.2.6.</t>
  </si>
  <si>
    <t>2.2.7.</t>
  </si>
  <si>
    <t>2.2.8.</t>
  </si>
  <si>
    <t>2.2.9.</t>
  </si>
  <si>
    <t>2.2.10.</t>
  </si>
  <si>
    <t>2.2.11.</t>
  </si>
  <si>
    <t>2.2.12.</t>
  </si>
  <si>
    <t>2.2.13.</t>
  </si>
  <si>
    <t>2.2.14.</t>
  </si>
  <si>
    <t>2.2.15.</t>
  </si>
  <si>
    <t>2.2.16.</t>
  </si>
  <si>
    <t>a 1</t>
  </si>
  <si>
    <t>a 2</t>
  </si>
  <si>
    <t>b 1</t>
  </si>
  <si>
    <t>b 2</t>
  </si>
  <si>
    <t>c 1</t>
  </si>
  <si>
    <t>c 2</t>
  </si>
  <si>
    <t>e 2</t>
  </si>
  <si>
    <t>e 1</t>
  </si>
  <si>
    <t>f 1</t>
  </si>
  <si>
    <t>f 2</t>
  </si>
  <si>
    <t>d 1</t>
  </si>
  <si>
    <t>d 2</t>
  </si>
  <si>
    <r>
      <t>Raznošenje duž trase i ugradnja PEHD vodovodnih cijevi</t>
    </r>
    <r>
      <rPr>
        <sz val="9"/>
        <rFont val="Tahoma"/>
        <family val="2"/>
        <charset val="238"/>
      </rPr>
      <t xml:space="preserve"> karakteristika PE 100; SDR 17; NP 10 bara. Stavka uključuje raznašanje do mjesta ugradnje sa gradilišne deponije, te spuštanje i montažu. 
Spajanje cijevi uračunato u ovu stavku (izvodi se postupkom zavarivanja uz uporabu odgovarajućih elektrospojnica ili sučeono).  Cijevi se polažu na pripremljenu posteljicu od pjeskovitog materijala u rovu. Cijev mora ležati u rovu po cijeloj dužini, a ispod spojeva treba podlogu očistiti. 
Cijevi u svemu prema HRN G.C6.620 i DIN 8074, DIN 8075. 
Ova stavka obuhvaća kompletan materijal i rad na montaži cijevi sa svim spojnim i brtvenim materijalom.Cijevi se isporučuju u šipkama ili kolutima. Obračun po m1 ugrađenog cjevovoda.</t>
    </r>
  </si>
  <si>
    <t>1/9</t>
  </si>
  <si>
    <t>2/9</t>
  </si>
  <si>
    <t>3/9</t>
  </si>
  <si>
    <t>4/9</t>
  </si>
  <si>
    <t>5/9</t>
  </si>
  <si>
    <t>6/9</t>
  </si>
  <si>
    <t>7/9</t>
  </si>
  <si>
    <t>8/9</t>
  </si>
  <si>
    <t>9/9</t>
  </si>
  <si>
    <t xml:space="preserve">Izvod kabela dolje. Ormar ima bravicu za zaključavanje. U ormar se ugrađuje niže navedena oprema u kompletu sa svim montažnim i spojnim priborom, vodičima unutrašnjih veza, rednim stezaljkama, brtvenim gumama, naljepnicama, vrećicom za umetanje sheme, faznim, N i PE sabirnicama, itd. </t>
  </si>
  <si>
    <t>Obračun svih radova mora se vršiti prema stvarno izvedenim i uredno dokumentiranim količinama potvrđenim od nadzornog inženjera, a ne prema količinama danim u pojedinim stavkama dokaznice mjera i troškovnika.</t>
  </si>
  <si>
    <t xml:space="preserve">U svaku stavku opreme potrebno je predvidjeti dobavu, montažu,  spajanje i funkcionalno ispitivanje. U cijenu uračunati sitni montažni materijal, te ostali potrebni pribor i odgovarajuće ateste. Na svu opremu ponuđač mora dati jamstvo u roku od najmanje 2 godine. Sve ponuđene stavke moraju zadovoljavati tehničke karakteristike opisane u stavkama. Tehničke karakteristike ponuđene svjetiljke moraju biti jednake ili bolje od navedenih u stavkama. Estetske i tehničke karakteristike moraju odgovarati predviđenom proizvodu uz odstupanja po dimenzijama do +/- 2 %. Prije narudžbe obavezno usuglasiti točan tip, boju i konačnu dispoziciju rasvjetnih tijela sa nadzornim inženjerom, koji je dužan konzultirati glavnog projektanta (provjera tipa spuštenog stropa i dispozicije svjetiljki) i projektanta el. instalacija.  Izvođač je dužan prije dobave i ugradnje rasvjete isporučiti uzorke za sve tipove, koje potvrđuju nadzor i projektant. </t>
  </si>
  <si>
    <t xml:space="preserve">Etapa E1 - predviđa izgradnju grobne cjeline G1 i GZ te cjeline zajedničkih prostora CG s pripadajućim prometnim površinama, komunalnom infrastrukturom te uređenjem pješačkih i zelenih površina na dijelu novoformirane k.č.br 2144/300 k.o. Crno. Grobne cjeline G1 i GZ su konceptualno osmišljene kao dovršena „mala groblja“ s pripadajućim  brojem grobnica u svakoj pojedinoj fazi. Cjelina CG smještena je ispred grobne cjeline G1 i sadrži zajedničke prostore Novog groblja – centralni trg za ispraćaje s trijemom, uredski prostor i cvjećarnicu.
Postojeću vrijednu vegetaciju  potrebno je u potpunosti očuvati kao zaštitno zelenilo u svim prostorima izvan grobnih cjelina, u vanjsko prostoru groblja, odnosno  unutar zaštitne ograde. Naročito očuvati pinuse (Pinus pinea) i crnike (Quercus ilex). Sve zelene površine potrebno je hortikulturno urediti u skladu sa arhitektonskim i krajobraznim projektom. Ozelenjavanje groblja predviđeno je autohtonim biljnim vrstama, pri čemu su u unutrašnjem dijelu groblja  uz stazu koja povezuje  trgove  primijenjene trajnozelene biljne vrste koje ne onečišćuju grobove. Na svim zelenim površinama koristi autohtone vrste.
U prvoj etapi (etapa E1) Naručitelj je predvidio sljedeći redoslijed izvođenja radova:
1.         f1-1         	cesta f1-1 
2.         f3a-1                	parkiralište P4 – cesta i rotor suza
3.         F5-1                   odlaganje otpada E1 i servisi
4.         F12a-1               zid grobne cjeline G1 i grobna polja XIV. i XV., staza uz zid
5.         f4a-1                  požarni put od ceste f1-1 do TS
6.         f6a-1                	infrastruktura E1 – upojni bunari, separatori, sabirna jama
            F12e-1               sanitarije W1
7.         f7-1                    prilazna aleja
            F8a-1                 centralna aleja A1 – CG
            F8c-1                 centralna aleja A1 - G1
            F14-1                 centralna kapela s trijemom
8.         f2-1                  	parkiralište P1 </t>
  </si>
  <si>
    <r>
      <t>Ponuditelj je dužan u jediničnu cijenu svih stavaka uključiti:
- zastoj za vrijeme trajanja pogreba, 
- nesmetan pristup i izvođenje radova na izgradnji trafostanice i priključnog kabela (predmet drugog ugovora) i pružanje pogrebno-grobljanskih usluga i to organizacija ukopa, sprovoda i čišćenje grobnica (koncesija),
- prilagodbu radova radovima koncesionara na pripremi ukopnih mjesta,
- privremene priključke struje i vode,
- gradilišnu prostoriju/kontejner koji će koristiti osoblje Naručitelja (voditelj projekta, članovi tima Naručitelja, nadzor inženjeri i koordinator II) i u kojem će se održavati gradilišni sastanci. Ured mora biti opremljen stolovima i stolicama za najmanje 12 ljudi, imati priključak na struju i biti klimatiziran. Osoblju Naručitelja Ponuditelj mora osigurati posebni EKO sanitarni čvor,
- izrada minimalno 3 probna uzorka boje na gradilištu ili gotov uzorak donijeti na gradilište. RAL boje određuje Glavni projektant i/ili Naručitelj te se potvrđuje upisom u Građevinski dnevnik,
- drvnu masu koja je vlasništvo Hrvatskih šuma označiti i skladištiti na gradilištu,
- uz svaku privremenu situaciju priložiti: tabelar više manje radnje i tabelar masa za iskope izvršene u prošlom mjesecu te o svome trošku višak materijala ugraditi i poplanirati na za to predviđenom grobnom polju (pogledati u nacrtu koje polje se nasipava), a geodeta mora kontrolirati visine nasipavanja sukladno projektu,
- sva potrebna podupiranja i radne (fasadne) skele,
- u slučaju arheoloških nalazišta - ručni iskop u slojevima od 15 cm uz konzultacije s konzervatorskim odjelom (ukoliko se pri iskopu naiđe do žive stijene, moguća je upotreba mehanizacije uz dopuštenje nadzornog inženjera),
- sakupljanje šute i svog otpadnog materijala, čišćenje, utovar i odvoz na gradski deponij (odlagalište otpada Diklo),</t>
    </r>
    <r>
      <rPr>
        <sz val="10"/>
        <color rgb="FFFF0000"/>
        <rFont val="Tahoma"/>
        <family val="2"/>
        <charset val="238"/>
      </rPr>
      <t xml:space="preserve">
</t>
    </r>
    <r>
      <rPr>
        <sz val="10"/>
        <color theme="1"/>
        <rFont val="Tahoma"/>
        <family val="2"/>
        <charset val="238"/>
      </rPr>
      <t xml:space="preserve">- namjanje 3 uzoraka svakog materijala koji zahtjeva prethodnu suglasnost Projektanta i/ili Naručitelja,
- izradu svih radioničkih nacrta,
- sva potrebna ispitivnja (ispitivanja moraju vršiti za to ovlaštena tijela/tvrtke) s izradom izvještaja, uključivo i ispitivanje zdravstvene ispravnosti vode od Hrvatskog zavoda za javno zdravstvo,
- akreditirani laboratorij za tekuća ispitivanja radova i materijala, kako na gradilištu tako i u izdvojenim pogonima,
</t>
    </r>
    <r>
      <rPr>
        <sz val="10"/>
        <rFont val="Tahoma"/>
        <family val="2"/>
        <charset val="238"/>
      </rPr>
      <t>- fiksna ograda i minimalno dvoja ulazna vrata, označena skupnom pločom obveznih znakova za privremena gradilišta.</t>
    </r>
  </si>
  <si>
    <t>ČIŠĆENJE GROBNE CJELINE G1</t>
  </si>
  <si>
    <t>Uklanjanje grmlja, šiblja i drveća uređenje površina na kojima su predviđena grobna polja I. - X., unutar grobne cjeline G1. Stavka obuhvaća sječenje šiblja i stabala, odsijecanje granja, rezanje stabala i debelih grana na dužine pogodne za prijevoz, vađenje korijenja šiblja te starih panjeva i panjeva novo posječenih stabala te čišćenje i uređenje površina, uključujući utovar i prijevoz na mjesto uporabe ili zbrinjavanja koje osigurava izvođač radova. Izvedba, kontrola kakvoće i obračun prema OTU 1-03.1.</t>
  </si>
  <si>
    <t xml:space="preserve">Obračun je po m2 očišćene zarasle površine. </t>
  </si>
  <si>
    <t>2.1.5.</t>
  </si>
  <si>
    <t>2.1.4.</t>
  </si>
  <si>
    <t xml:space="preserve">Ćelija je otključana.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</si>
</sst>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_(* \(#,##0.00\);_(* &quot;-&quot;??_);_(@_)"/>
    <numFmt numFmtId="165" formatCode="_-* #,##0.00\ _k_n_-;\-* #,##0.00\ _k_n_-;_-* &quot;-&quot;??\ _k_n_-;_-@_-"/>
    <numFmt numFmtId="166" formatCode="#,##0.00\ &quot;kn&quot;"/>
    <numFmt numFmtId="167" formatCode="_-* #,##0.00\ _k_n_-;\-* #,##0.00\ _k_n_-;_-* \-??\ _k_n_-;_-@_-"/>
    <numFmt numFmtId="168" formatCode="_(&quot;kn&quot;\ * #,##0.00_);_(&quot;kn&quot;\ * \(#,##0.00\);_(&quot;kn&quot;\ * &quot;-&quot;??_);_(@_)"/>
    <numFmt numFmtId="169" formatCode="General_)"/>
    <numFmt numFmtId="170" formatCode="#,##0.00_ ;\-#,##0.00\ "/>
    <numFmt numFmtId="171" formatCode="0.0"/>
    <numFmt numFmtId="172" formatCode="#,##0.0"/>
  </numFmts>
  <fonts count="108">
    <font>
      <sz val="11"/>
      <color theme="1"/>
      <name val="Calibri"/>
      <family val="2"/>
      <charset val="238"/>
      <scheme val="minor"/>
    </font>
    <font>
      <sz val="11"/>
      <color theme="1"/>
      <name val="Calibri"/>
      <family val="2"/>
      <scheme val="minor"/>
    </font>
    <font>
      <sz val="11"/>
      <color theme="1"/>
      <name val="Calibri"/>
      <family val="2"/>
      <scheme val="minor"/>
    </font>
    <font>
      <sz val="10"/>
      <color theme="1"/>
      <name val="Calibri"/>
      <family val="2"/>
      <charset val="238"/>
      <scheme val="minor"/>
    </font>
    <font>
      <sz val="11"/>
      <color theme="1"/>
      <name val="Calibri"/>
      <family val="2"/>
      <scheme val="minor"/>
    </font>
    <font>
      <sz val="10"/>
      <name val="Arial"/>
      <family val="2"/>
      <charset val="238"/>
    </font>
    <font>
      <sz val="10"/>
      <name val="MS Sans Serif"/>
      <family val="2"/>
      <charset val="238"/>
    </font>
    <font>
      <sz val="12"/>
      <color theme="1"/>
      <name val="Calibri"/>
      <family val="2"/>
      <scheme val="minor"/>
    </font>
    <font>
      <sz val="12"/>
      <name val="Arial"/>
      <family val="2"/>
      <charset val="238"/>
    </font>
    <font>
      <sz val="11"/>
      <color theme="1"/>
      <name val="Calibri"/>
      <family val="2"/>
      <charset val="238"/>
      <scheme val="minor"/>
    </font>
    <font>
      <sz val="11"/>
      <color indexed="8"/>
      <name val="Calibri"/>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sz val="6"/>
      <name val="Arial"/>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0"/>
      <name val="Times New Roman CE"/>
      <family val="1"/>
      <charset val="238"/>
    </font>
    <font>
      <sz val="12"/>
      <name val="Times New Roman CE"/>
      <family val="1"/>
      <charset val="238"/>
    </font>
    <font>
      <i/>
      <sz val="10"/>
      <name val="CRO_Swiss-Normal"/>
      <charset val="238"/>
    </font>
    <font>
      <sz val="11"/>
      <color indexed="52"/>
      <name val="Calibri"/>
      <family val="2"/>
      <charset val="238"/>
    </font>
    <font>
      <sz val="11"/>
      <color indexed="60"/>
      <name val="Calibri"/>
      <family val="2"/>
      <charset val="238"/>
    </font>
    <font>
      <sz val="11"/>
      <name val="Arial CE"/>
      <family val="2"/>
      <charset val="238"/>
    </font>
    <font>
      <sz val="10"/>
      <name val="Arial CE"/>
      <charset val="238"/>
    </font>
    <font>
      <sz val="10"/>
      <name val="Arial"/>
      <family val="2"/>
    </font>
    <font>
      <sz val="11"/>
      <name val="Arial CE"/>
      <charset val="238"/>
    </font>
    <font>
      <sz val="11"/>
      <name val="Arial"/>
      <family val="2"/>
      <charset val="238"/>
    </font>
    <font>
      <sz val="11"/>
      <name val="Arial"/>
      <family val="2"/>
    </font>
    <font>
      <sz val="12"/>
      <name val="Tms Rmn"/>
    </font>
    <font>
      <sz val="10"/>
      <name val="Helv"/>
      <family val="2"/>
    </font>
    <font>
      <b/>
      <sz val="11"/>
      <color indexed="63"/>
      <name val="Calibri"/>
      <family val="2"/>
      <charset val="238"/>
    </font>
    <font>
      <sz val="10"/>
      <color indexed="8"/>
      <name val="Arial CE"/>
      <charset val="238"/>
    </font>
    <font>
      <sz val="10"/>
      <color indexed="8"/>
      <name val="Arial"/>
      <family val="2"/>
      <charset val="238"/>
    </font>
    <font>
      <sz val="10"/>
      <name val="Helv"/>
    </font>
    <font>
      <i/>
      <sz val="10"/>
      <name val="Symbol"/>
      <family val="1"/>
      <charset val="2"/>
    </font>
    <font>
      <b/>
      <sz val="18"/>
      <color indexed="56"/>
      <name val="Cambria"/>
      <family val="2"/>
      <charset val="238"/>
    </font>
    <font>
      <b/>
      <sz val="11"/>
      <color indexed="8"/>
      <name val="Calibri"/>
      <family val="2"/>
      <charset val="238"/>
    </font>
    <font>
      <b/>
      <sz val="8"/>
      <name val="Arial"/>
      <family val="2"/>
      <charset val="238"/>
    </font>
    <font>
      <sz val="11"/>
      <color indexed="10"/>
      <name val="Calibri"/>
      <family val="2"/>
      <charset val="238"/>
    </font>
    <font>
      <sz val="9.5"/>
      <color theme="1"/>
      <name val="Arial"/>
      <family val="2"/>
      <charset val="238"/>
    </font>
    <font>
      <b/>
      <sz val="9.5"/>
      <color theme="1"/>
      <name val="Arial"/>
      <family val="2"/>
      <charset val="238"/>
    </font>
    <font>
      <sz val="9.5"/>
      <name val="Arial"/>
      <family val="2"/>
      <charset val="238"/>
    </font>
    <font>
      <b/>
      <sz val="9.5"/>
      <name val="Arial"/>
      <family val="2"/>
      <charset val="238"/>
    </font>
    <font>
      <sz val="10"/>
      <name val="MS Sans Serif"/>
      <family val="2"/>
      <charset val="238"/>
    </font>
    <font>
      <sz val="10"/>
      <name val="Arial"/>
      <family val="2"/>
      <charset val="238"/>
    </font>
    <font>
      <sz val="8"/>
      <name val="Calibri"/>
      <family val="2"/>
      <charset val="238"/>
      <scheme val="minor"/>
    </font>
    <font>
      <sz val="12"/>
      <color theme="1"/>
      <name val="Tahoma"/>
      <family val="2"/>
      <charset val="238"/>
    </font>
    <font>
      <b/>
      <sz val="16"/>
      <color theme="1"/>
      <name val="Tahoma"/>
      <family val="2"/>
      <charset val="238"/>
    </font>
    <font>
      <b/>
      <sz val="14"/>
      <color theme="1"/>
      <name val="Tahoma"/>
      <family val="2"/>
      <charset val="238"/>
    </font>
    <font>
      <sz val="24"/>
      <color theme="1"/>
      <name val="Tahoma"/>
      <family val="2"/>
      <charset val="238"/>
    </font>
    <font>
      <b/>
      <sz val="24"/>
      <color theme="1"/>
      <name val="Tahoma"/>
      <family val="2"/>
      <charset val="238"/>
    </font>
    <font>
      <sz val="14"/>
      <color theme="1"/>
      <name val="Tahoma"/>
      <family val="2"/>
      <charset val="238"/>
    </font>
    <font>
      <b/>
      <sz val="20"/>
      <color theme="1"/>
      <name val="Tahoma"/>
      <family val="2"/>
      <charset val="238"/>
    </font>
    <font>
      <b/>
      <sz val="12"/>
      <color theme="1"/>
      <name val="Tahoma"/>
      <family val="2"/>
      <charset val="238"/>
    </font>
    <font>
      <b/>
      <sz val="10"/>
      <color theme="1"/>
      <name val="Tahoma"/>
      <family val="2"/>
      <charset val="238"/>
    </font>
    <font>
      <b/>
      <sz val="10"/>
      <name val="Tahoma"/>
      <family val="2"/>
      <charset val="238"/>
    </font>
    <font>
      <sz val="10"/>
      <color theme="1"/>
      <name val="Tahoma"/>
      <family val="2"/>
      <charset val="238"/>
    </font>
    <font>
      <sz val="10"/>
      <color rgb="FFFF0000"/>
      <name val="Tahoma"/>
      <family val="2"/>
      <charset val="238"/>
    </font>
    <font>
      <b/>
      <sz val="9"/>
      <color theme="1"/>
      <name val="Tahoma"/>
      <family val="2"/>
      <charset val="238"/>
    </font>
    <font>
      <b/>
      <sz val="9"/>
      <name val="Tahoma"/>
      <family val="2"/>
      <charset val="238"/>
    </font>
    <font>
      <sz val="9"/>
      <name val="Tahoma"/>
      <family val="2"/>
      <charset val="238"/>
    </font>
    <font>
      <sz val="10"/>
      <color rgb="FFC00000"/>
      <name val="Tahoma"/>
      <family val="2"/>
      <charset val="238"/>
    </font>
    <font>
      <sz val="10"/>
      <color theme="6" tint="-0.249977111117893"/>
      <name val="Tahoma"/>
      <family val="2"/>
      <charset val="238"/>
    </font>
    <font>
      <sz val="10"/>
      <name val="Tahoma"/>
      <family val="2"/>
      <charset val="238"/>
    </font>
    <font>
      <sz val="9"/>
      <name val="Calibri"/>
      <family val="2"/>
      <charset val="238"/>
    </font>
    <font>
      <sz val="9"/>
      <color rgb="FFFF0000"/>
      <name val="Tahoma"/>
      <family val="2"/>
      <charset val="238"/>
    </font>
    <font>
      <sz val="9"/>
      <color theme="1"/>
      <name val="Tahoma"/>
      <family val="2"/>
      <charset val="238"/>
    </font>
    <font>
      <u/>
      <sz val="9"/>
      <color theme="1"/>
      <name val="Tahoma"/>
      <family val="2"/>
      <charset val="238"/>
    </font>
    <font>
      <b/>
      <i/>
      <sz val="9"/>
      <color theme="1"/>
      <name val="Tahoma"/>
      <family val="2"/>
      <charset val="238"/>
    </font>
    <font>
      <i/>
      <sz val="9"/>
      <color theme="1"/>
      <name val="Tahoma"/>
      <family val="2"/>
      <charset val="238"/>
    </font>
    <font>
      <i/>
      <sz val="9"/>
      <name val="Tahoma"/>
      <family val="2"/>
      <charset val="238"/>
    </font>
    <font>
      <i/>
      <sz val="9"/>
      <color rgb="FFFF0000"/>
      <name val="Tahoma"/>
      <family val="2"/>
      <charset val="238"/>
    </font>
    <font>
      <b/>
      <i/>
      <sz val="9"/>
      <color rgb="FFFF0000"/>
      <name val="Tahoma"/>
      <family val="2"/>
      <charset val="238"/>
    </font>
    <font>
      <b/>
      <i/>
      <sz val="9"/>
      <name val="Tahoma"/>
      <family val="2"/>
      <charset val="238"/>
    </font>
    <font>
      <vertAlign val="superscript"/>
      <sz val="9"/>
      <color theme="1"/>
      <name val="Tahoma"/>
      <family val="2"/>
      <charset val="238"/>
    </font>
    <font>
      <sz val="9"/>
      <color rgb="FF00B0F0"/>
      <name val="Tahoma"/>
      <family val="2"/>
      <charset val="238"/>
    </font>
    <font>
      <b/>
      <sz val="9"/>
      <color rgb="FF00B050"/>
      <name val="Tahoma"/>
      <family val="2"/>
      <charset val="238"/>
    </font>
    <font>
      <sz val="9"/>
      <color rgb="FF92D050"/>
      <name val="Tahoma"/>
      <family val="2"/>
      <charset val="238"/>
    </font>
    <font>
      <b/>
      <sz val="9"/>
      <color rgb="FFFF0000"/>
      <name val="Tahoma"/>
      <family val="2"/>
      <charset val="238"/>
    </font>
    <font>
      <sz val="9"/>
      <color rgb="FF000000"/>
      <name val="Tahoma"/>
      <family val="2"/>
      <charset val="238"/>
    </font>
    <font>
      <i/>
      <sz val="9"/>
      <color rgb="FF000000"/>
      <name val="Tahoma"/>
      <family val="2"/>
      <charset val="238"/>
    </font>
    <font>
      <b/>
      <i/>
      <sz val="9"/>
      <color rgb="FF000000"/>
      <name val="Tahoma"/>
      <family val="2"/>
      <charset val="238"/>
    </font>
    <font>
      <b/>
      <i/>
      <sz val="9"/>
      <color theme="0" tint="-0.249977111117893"/>
      <name val="Tahoma"/>
      <family val="2"/>
      <charset val="238"/>
    </font>
    <font>
      <sz val="9"/>
      <color rgb="FF7030A0"/>
      <name val="Tahoma"/>
      <family val="2"/>
      <charset val="238"/>
    </font>
    <font>
      <vertAlign val="superscript"/>
      <sz val="9"/>
      <name val="Tahoma"/>
      <family val="2"/>
      <charset val="238"/>
    </font>
    <font>
      <sz val="9"/>
      <color indexed="62"/>
      <name val="Tahoma"/>
      <family val="2"/>
      <charset val="238"/>
    </font>
    <font>
      <sz val="9"/>
      <color indexed="57"/>
      <name val="Tahoma"/>
      <family val="2"/>
      <charset val="238"/>
    </font>
    <font>
      <vertAlign val="superscript"/>
      <sz val="9"/>
      <color indexed="8"/>
      <name val="Tahoma"/>
      <family val="2"/>
      <charset val="238"/>
    </font>
    <font>
      <sz val="9"/>
      <color indexed="8"/>
      <name val="Tahoma"/>
      <family val="2"/>
      <charset val="238"/>
    </font>
    <font>
      <u/>
      <sz val="9"/>
      <name val="Tahoma"/>
      <family val="2"/>
      <charset val="238"/>
    </font>
    <font>
      <vertAlign val="subscript"/>
      <sz val="9"/>
      <name val="Tahoma"/>
      <family val="2"/>
      <charset val="238"/>
    </font>
    <font>
      <sz val="9"/>
      <color rgb="FF00B050"/>
      <name val="Tahoma"/>
      <family val="2"/>
      <charset val="238"/>
    </font>
    <font>
      <i/>
      <sz val="9"/>
      <color indexed="8"/>
      <name val="Tahoma"/>
      <family val="2"/>
      <charset val="238"/>
    </font>
    <font>
      <b/>
      <sz val="9"/>
      <color indexed="8"/>
      <name val="Tahoma"/>
      <family val="2"/>
      <charset val="238"/>
    </font>
    <font>
      <b/>
      <sz val="19"/>
      <color theme="1"/>
      <name val="Tahoma"/>
      <family val="2"/>
      <charset val="238"/>
    </font>
    <font>
      <sz val="9"/>
      <color rgb="FFFF0000"/>
      <name val="Arial"/>
      <family val="2"/>
    </font>
    <font>
      <sz val="9"/>
      <color theme="1"/>
      <name val="Arial"/>
      <family val="2"/>
      <charset val="238"/>
    </font>
    <font>
      <sz val="9"/>
      <name val="Arial"/>
      <family val="2"/>
      <charset val="238"/>
    </font>
    <font>
      <vertAlign val="superscript"/>
      <sz val="9"/>
      <name val="Arial"/>
      <family val="2"/>
      <charset val="238"/>
    </font>
    <font>
      <sz val="11"/>
      <name val="Times New Roman"/>
      <family val="1"/>
      <charset val="238"/>
    </font>
    <font>
      <vertAlign val="superscript"/>
      <sz val="11"/>
      <name val="Times New Roman"/>
      <family val="1"/>
      <charset val="238"/>
    </font>
    <font>
      <sz val="11"/>
      <name val="Calibri"/>
      <family val="2"/>
      <charset val="238"/>
    </font>
    <font>
      <sz val="9"/>
      <name val="Tahoma"/>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2"/>
        <bgColor indexed="64"/>
      </patternFill>
    </fill>
    <fill>
      <patternFill patternType="solid">
        <fgColor theme="3" tint="0.59999389629810485"/>
        <bgColor indexed="64"/>
      </patternFill>
    </fill>
    <fill>
      <patternFill patternType="solid">
        <fgColor rgb="FFFF0000"/>
        <bgColor indexed="64"/>
      </patternFill>
    </fill>
    <fill>
      <patternFill patternType="solid">
        <fgColor theme="0"/>
        <bgColor theme="0"/>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top style="thin">
        <color indexed="64"/>
      </top>
      <bottom/>
      <diagonal/>
    </border>
  </borders>
  <cellStyleXfs count="25570">
    <xf numFmtId="0" fontId="0" fillId="0" borderId="0"/>
    <xf numFmtId="0" fontId="4" fillId="0" borderId="0"/>
    <xf numFmtId="0" fontId="6" fillId="0" borderId="0"/>
    <xf numFmtId="40" fontId="6" fillId="0" borderId="0" applyFont="0" applyFill="0" applyBorder="0" applyAlignment="0" applyProtection="0"/>
    <xf numFmtId="0" fontId="7" fillId="0" borderId="0"/>
    <xf numFmtId="165" fontId="5" fillId="0" borderId="0" applyFont="0" applyFill="0" applyBorder="0" applyAlignment="0" applyProtection="0"/>
    <xf numFmtId="0" fontId="8" fillId="0" borderId="0"/>
    <xf numFmtId="0" fontId="5" fillId="0" borderId="0"/>
    <xf numFmtId="0" fontId="5" fillId="0" borderId="0"/>
    <xf numFmtId="43" fontId="5" fillId="0" borderId="0" applyFont="0" applyFill="0" applyBorder="0" applyAlignment="0" applyProtection="0"/>
    <xf numFmtId="0" fontId="9" fillId="0" borderId="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3" fillId="20" borderId="3"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0" fontId="14" fillId="21" borderId="4"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7" fontId="5" fillId="0" borderId="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8" fontId="5"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1">
      <alignment horizontal="center" wrapText="1"/>
    </xf>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1" fillId="7" borderId="3" applyNumberFormat="0" applyAlignment="0" applyProtection="0"/>
    <xf numFmtId="0" fontId="22" fillId="0" borderId="0">
      <alignment horizontal="right" vertical="top"/>
    </xf>
    <xf numFmtId="0" fontId="23" fillId="0" borderId="0">
      <alignment horizontal="justify" vertical="top" wrapText="1"/>
    </xf>
    <xf numFmtId="0" fontId="22" fillId="0" borderId="0">
      <alignment horizontal="left"/>
    </xf>
    <xf numFmtId="4" fontId="23" fillId="0" borderId="0">
      <alignment horizontal="right"/>
    </xf>
    <xf numFmtId="0" fontId="23" fillId="0" borderId="0">
      <alignment horizontal="right"/>
    </xf>
    <xf numFmtId="4" fontId="23" fillId="0" borderId="0">
      <alignment horizontal="right" wrapText="1"/>
    </xf>
    <xf numFmtId="0" fontId="23" fillId="0" borderId="0">
      <alignment horizontal="right"/>
    </xf>
    <xf numFmtId="4" fontId="23" fillId="0" borderId="0">
      <alignment horizontal="right"/>
    </xf>
    <xf numFmtId="0" fontId="24" fillId="0" borderId="2" applyNumberFormat="0" applyFill="0" applyAlignment="0">
      <protection locked="0" hidden="1"/>
    </xf>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5" fillId="0" borderId="0">
      <alignment horizontal="justify" vertical="top" wrapText="1"/>
    </xf>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7" fillId="0" borderId="0">
      <protection hidden="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Protection="0">
      <alignmen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 fontId="5" fillId="0" borderId="0">
      <alignment horizontal="justify" vertical="justify"/>
    </xf>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9" fillId="0" borderId="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9" fillId="0" borderId="0"/>
    <xf numFmtId="0" fontId="29"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9" fillId="0" borderId="0"/>
    <xf numFmtId="0" fontId="29"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9" fillId="0" borderId="0"/>
    <xf numFmtId="0" fontId="29"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9" fillId="0" borderId="0"/>
    <xf numFmtId="0" fontId="29"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3" fillId="0" borderId="0" applyNumberFormat="0" applyFill="0" applyBorder="0" applyAlignment="0" applyProtection="0"/>
    <xf numFmtId="0" fontId="29" fillId="0" borderId="0"/>
    <xf numFmtId="0" fontId="29" fillId="0" borderId="0"/>
    <xf numFmtId="0" fontId="3" fillId="0" borderId="0" applyNumberFormat="0" applyFill="0" applyBorder="0" applyAlignment="0" applyProtection="0"/>
    <xf numFmtId="0" fontId="5" fillId="0" borderId="0"/>
    <xf numFmtId="0" fontId="5" fillId="0" borderId="0"/>
    <xf numFmtId="0" fontId="5" fillId="0" borderId="0"/>
    <xf numFmtId="0" fontId="5" fillId="0" borderId="0"/>
    <xf numFmtId="0" fontId="3" fillId="0" borderId="0" applyNumberFormat="0" applyFill="0" applyBorder="0" applyAlignment="0" applyProtection="0"/>
    <xf numFmtId="0" fontId="29" fillId="0" borderId="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9" fillId="0" borderId="0"/>
    <xf numFmtId="0" fontId="29" fillId="0" borderId="0"/>
    <xf numFmtId="0" fontId="5" fillId="0" borderId="0" applyNumberFormat="0" applyFont="0" applyFill="0" applyBorder="0" applyAlignment="0" applyProtection="0"/>
    <xf numFmtId="0" fontId="3" fillId="0" borderId="0" applyNumberFormat="0" applyFill="0" applyBorder="0" applyAlignment="0" applyProtection="0"/>
    <xf numFmtId="0" fontId="29" fillId="0" borderId="0"/>
    <xf numFmtId="0" fontId="3" fillId="0" borderId="0" applyNumberFormat="0" applyFill="0" applyBorder="0" applyAlignment="0" applyProtection="0"/>
    <xf numFmtId="0" fontId="29" fillId="0" borderId="0"/>
    <xf numFmtId="0" fontId="3" fillId="0" borderId="0" applyNumberFormat="0" applyFill="0" applyBorder="0" applyAlignment="0" applyProtection="0"/>
    <xf numFmtId="0" fontId="29" fillId="0" borderId="0"/>
    <xf numFmtId="0" fontId="3" fillId="0" borderId="0" applyNumberFormat="0" applyFill="0" applyBorder="0" applyAlignment="0" applyProtection="0"/>
    <xf numFmtId="0" fontId="29" fillId="0" borderId="0"/>
    <xf numFmtId="0" fontId="3" fillId="0" borderId="0" applyNumberFormat="0" applyFill="0" applyBorder="0" applyAlignment="0" applyProtection="0"/>
    <xf numFmtId="0" fontId="29" fillId="0" borderId="0"/>
    <xf numFmtId="0" fontId="3" fillId="0" borderId="0" applyNumberFormat="0" applyFill="0" applyBorder="0" applyAlignment="0" applyProtection="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29" fillId="0" borderId="0"/>
    <xf numFmtId="0" fontId="29" fillId="0" borderId="0"/>
    <xf numFmtId="0" fontId="3" fillId="0" borderId="0" applyNumberFormat="0" applyFill="0" applyBorder="0" applyAlignment="0" applyProtection="0"/>
    <xf numFmtId="2" fontId="6" fillId="0" borderId="0"/>
    <xf numFmtId="2" fontId="6" fillId="0" borderId="0"/>
    <xf numFmtId="0" fontId="29" fillId="0" borderId="0"/>
    <xf numFmtId="0" fontId="29" fillId="0" borderId="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9" fillId="0" borderId="0"/>
    <xf numFmtId="0" fontId="29" fillId="0" borderId="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29" fillId="0" borderId="0"/>
    <xf numFmtId="0" fontId="29"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29" fillId="0" borderId="0"/>
    <xf numFmtId="0" fontId="29" fillId="0" borderId="0"/>
    <xf numFmtId="0" fontId="3" fillId="0" borderId="0" applyNumberFormat="0" applyFill="0" applyBorder="0" applyAlignment="0" applyProtection="0"/>
    <xf numFmtId="0" fontId="29" fillId="0" borderId="0"/>
    <xf numFmtId="0" fontId="29" fillId="0" borderId="0"/>
    <xf numFmtId="0" fontId="29" fillId="0" borderId="0"/>
    <xf numFmtId="0" fontId="5" fillId="0" borderId="0"/>
    <xf numFmtId="0" fontId="29"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9" fillId="0" borderId="0"/>
    <xf numFmtId="0" fontId="29"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29" fillId="0" borderId="0"/>
    <xf numFmtId="0" fontId="29" fillId="0" borderId="0"/>
    <xf numFmtId="0" fontId="3" fillId="0" borderId="0" applyNumberFormat="0" applyFill="0" applyBorder="0" applyAlignment="0" applyProtection="0"/>
    <xf numFmtId="0" fontId="5" fillId="0" borderId="0"/>
    <xf numFmtId="0" fontId="5" fillId="0" borderId="0"/>
    <xf numFmtId="0" fontId="29" fillId="0" borderId="0"/>
    <xf numFmtId="0" fontId="5" fillId="0" borderId="0"/>
    <xf numFmtId="0" fontId="29" fillId="0" borderId="0"/>
    <xf numFmtId="0" fontId="5" fillId="0" borderId="0" applyNumberFormat="0" applyFont="0" applyFill="0" applyBorder="0" applyAlignment="0" applyProtection="0"/>
    <xf numFmtId="0" fontId="29" fillId="0" borderId="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9" fillId="0" borderId="0"/>
    <xf numFmtId="0" fontId="29"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9" fillId="0" borderId="0"/>
    <xf numFmtId="0" fontId="29"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3" fillId="0" borderId="0" applyNumberFormat="0" applyFill="0" applyBorder="0" applyAlignment="0" applyProtection="0"/>
    <xf numFmtId="0" fontId="9" fillId="0" borderId="0"/>
    <xf numFmtId="0" fontId="9" fillId="0" borderId="0"/>
    <xf numFmtId="0" fontId="3" fillId="0" borderId="0" applyNumberFormat="0" applyFill="0" applyBorder="0" applyAlignment="0" applyProtection="0"/>
    <xf numFmtId="0" fontId="9" fillId="0" borderId="0"/>
    <xf numFmtId="0" fontId="9" fillId="0" borderId="0"/>
    <xf numFmtId="0" fontId="5" fillId="0" borderId="0"/>
    <xf numFmtId="0" fontId="9" fillId="0" borderId="0"/>
    <xf numFmtId="0" fontId="5" fillId="0" borderId="0"/>
    <xf numFmtId="0" fontId="5" fillId="0" borderId="0" applyNumberFormat="0" applyFont="0" applyFill="0" applyBorder="0" applyAlignment="0" applyProtection="0"/>
    <xf numFmtId="0" fontId="9" fillId="0" borderId="0">
      <alignment vertical="top" wrapText="1"/>
    </xf>
    <xf numFmtId="0" fontId="3" fillId="0" borderId="0" applyNumberFormat="0" applyFill="0" applyBorder="0" applyAlignment="0" applyProtection="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9" fillId="0" borderId="0"/>
    <xf numFmtId="0" fontId="9" fillId="0" borderId="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28" fillId="0" borderId="0"/>
    <xf numFmtId="0" fontId="28" fillId="0" borderId="0"/>
    <xf numFmtId="0" fontId="3" fillId="0" borderId="0" applyNumberFormat="0" applyFill="0" applyBorder="0" applyAlignment="0" applyProtection="0"/>
    <xf numFmtId="0" fontId="29" fillId="0" borderId="0"/>
    <xf numFmtId="0" fontId="29" fillId="0" borderId="0"/>
    <xf numFmtId="0" fontId="29" fillId="0" borderId="0"/>
    <xf numFmtId="0" fontId="9" fillId="0" borderId="0"/>
    <xf numFmtId="0" fontId="9" fillId="0" borderId="0"/>
    <xf numFmtId="0" fontId="29" fillId="0" borderId="0"/>
    <xf numFmtId="0" fontId="9" fillId="0" borderId="0"/>
    <xf numFmtId="0" fontId="9" fillId="0" borderId="0"/>
    <xf numFmtId="0" fontId="9" fillId="0" borderId="0"/>
    <xf numFmtId="0" fontId="29" fillId="0" borderId="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ill="0" applyBorder="0" applyAlignment="0" applyProtection="0"/>
    <xf numFmtId="0" fontId="9" fillId="0" borderId="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28" fillId="0" borderId="0"/>
    <xf numFmtId="0" fontId="28"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3" fillId="0" borderId="0" applyNumberFormat="0" applyFill="0" applyBorder="0" applyAlignment="0" applyProtection="0"/>
    <xf numFmtId="0" fontId="5" fillId="0" borderId="0"/>
    <xf numFmtId="0" fontId="3" fillId="0" borderId="0" applyNumberFormat="0" applyFill="0" applyBorder="0" applyAlignment="0" applyProtection="0"/>
    <xf numFmtId="0" fontId="5" fillId="0" borderId="0"/>
    <xf numFmtId="0" fontId="3" fillId="0" borderId="0" applyNumberFormat="0" applyFill="0" applyBorder="0" applyAlignment="0" applyProtection="0"/>
    <xf numFmtId="0" fontId="2" fillId="0" borderId="0"/>
    <xf numFmtId="0" fontId="3" fillId="0" borderId="0" applyNumberForma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2" fontId="6" fillId="0" borderId="0"/>
    <xf numFmtId="2" fontId="6" fillId="0" borderId="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9" fillId="0" borderId="0"/>
    <xf numFmtId="0" fontId="5" fillId="0" borderId="0" applyNumberFormat="0" applyFon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9" fillId="0" borderId="0"/>
    <xf numFmtId="0" fontId="9" fillId="0" borderId="0"/>
    <xf numFmtId="0" fontId="5" fillId="0" borderId="0"/>
    <xf numFmtId="0" fontId="9" fillId="0" borderId="0"/>
    <xf numFmtId="0" fontId="5" fillId="0" borderId="0"/>
    <xf numFmtId="0" fontId="5" fillId="0" borderId="0" applyNumberFormat="0" applyFont="0" applyFill="0" applyBorder="0" applyAlignment="0" applyProtection="0"/>
    <xf numFmtId="0" fontId="5" fillId="0" borderId="0"/>
    <xf numFmtId="0" fontId="9" fillId="0" borderId="0"/>
    <xf numFmtId="0" fontId="5" fillId="0" borderId="0"/>
    <xf numFmtId="0" fontId="9" fillId="0" borderId="0"/>
    <xf numFmtId="0" fontId="9"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9" fillId="0" borderId="0"/>
    <xf numFmtId="0" fontId="9" fillId="0" borderId="0"/>
    <xf numFmtId="0" fontId="5" fillId="0" borderId="0"/>
    <xf numFmtId="0" fontId="9" fillId="0" borderId="0"/>
    <xf numFmtId="0" fontId="5" fillId="0" borderId="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5" fillId="0" borderId="0"/>
    <xf numFmtId="0" fontId="9" fillId="0" borderId="0"/>
    <xf numFmtId="0" fontId="9" fillId="0" borderId="0"/>
    <xf numFmtId="0" fontId="5" fillId="0" borderId="0"/>
    <xf numFmtId="0" fontId="9"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5" fillId="0" borderId="0"/>
    <xf numFmtId="0" fontId="5" fillId="0" borderId="0"/>
    <xf numFmtId="0" fontId="8" fillId="0" borderId="0"/>
    <xf numFmtId="0" fontId="9" fillId="0" borderId="0"/>
    <xf numFmtId="0" fontId="9" fillId="0" borderId="0"/>
    <xf numFmtId="0" fontId="5" fillId="0" borderId="0"/>
    <xf numFmtId="0" fontId="5" fillId="0" borderId="0" applyNumberFormat="0" applyFon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5" fillId="0" borderId="0"/>
    <xf numFmtId="0" fontId="9" fillId="0" borderId="0"/>
    <xf numFmtId="0" fontId="9" fillId="0" borderId="0"/>
    <xf numFmtId="0" fontId="5" fillId="0" borderId="0"/>
    <xf numFmtId="0" fontId="9"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30"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xf numFmtId="0" fontId="5" fillId="0" borderId="0"/>
    <xf numFmtId="0" fontId="5" fillId="0" borderId="0" applyNumberFormat="0" applyFont="0" applyFill="0" applyBorder="0" applyAlignment="0" applyProtection="0"/>
    <xf numFmtId="0" fontId="3" fillId="0" borderId="0" applyNumberFormat="0" applyFill="0" applyBorder="0" applyAlignment="0" applyProtection="0"/>
    <xf numFmtId="0" fontId="5" fillId="0" borderId="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 fontId="31" fillId="0" borderId="0">
      <alignment horizontal="justify" vertical="justify"/>
    </xf>
    <xf numFmtId="4" fontId="31" fillId="0" borderId="0">
      <alignment horizontal="justify" vertical="justify"/>
    </xf>
    <xf numFmtId="4" fontId="31" fillId="0" borderId="0">
      <alignment horizontal="justify" vertical="justify"/>
    </xf>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4" fontId="32" fillId="0" borderId="0">
      <alignment horizontal="justify"/>
    </xf>
    <xf numFmtId="4" fontId="32" fillId="0" borderId="0">
      <alignment horizontal="justify"/>
    </xf>
    <xf numFmtId="4" fontId="32" fillId="0" borderId="0">
      <alignment horizontal="justify"/>
    </xf>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3" fillId="23" borderId="9" applyNumberFormat="0" applyFont="0" applyAlignment="0" applyProtection="0"/>
    <xf numFmtId="0" fontId="33" fillId="23" borderId="9" applyNumberFormat="0" applyFont="0" applyAlignment="0" applyProtection="0"/>
    <xf numFmtId="0" fontId="33"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3" fillId="0" borderId="0" applyNumberFormat="0" applyFill="0" applyBorder="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23" borderId="9" applyNumberFormat="0" applyFon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169" fontId="33" fillId="0" borderId="0"/>
    <xf numFmtId="169" fontId="33" fillId="0" borderId="0"/>
    <xf numFmtId="0" fontId="3" fillId="0" borderId="0" applyNumberFormat="0" applyFill="0" applyBorder="0" applyAlignment="0" applyProtection="0"/>
    <xf numFmtId="0" fontId="34" fillId="0" borderId="0"/>
    <xf numFmtId="0" fontId="34" fillId="0" borderId="0"/>
    <xf numFmtId="169" fontId="33" fillId="0" borderId="0"/>
    <xf numFmtId="0" fontId="5" fillId="0" borderId="0"/>
    <xf numFmtId="0" fontId="5" fillId="0" borderId="0"/>
    <xf numFmtId="0" fontId="5" fillId="0" borderId="0"/>
    <xf numFmtId="169" fontId="33" fillId="0" borderId="0"/>
    <xf numFmtId="0" fontId="5" fillId="0" borderId="0"/>
    <xf numFmtId="0" fontId="5" fillId="0" borderId="0" applyNumberFormat="0" applyFont="0" applyFill="0" applyBorder="0" applyAlignment="0" applyProtection="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35" fillId="20" borderId="10" applyNumberFormat="0" applyAlignment="0" applyProtection="0"/>
    <xf numFmtId="0" fontId="35" fillId="20" borderId="10" applyNumberFormat="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35" fillId="20" borderId="10" applyNumberFormat="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35" fillId="20" borderId="10" applyNumberFormat="0" applyAlignment="0" applyProtection="0"/>
    <xf numFmtId="0" fontId="35" fillId="20" borderId="10" applyNumberFormat="0" applyAlignment="0" applyProtection="0"/>
    <xf numFmtId="0" fontId="35" fillId="20" borderId="10" applyNumberFormat="0" applyAlignment="0" applyProtection="0"/>
    <xf numFmtId="0" fontId="35" fillId="20" borderId="10" applyNumberFormat="0" applyAlignment="0" applyProtection="0"/>
    <xf numFmtId="0" fontId="35" fillId="20" borderId="10" applyNumberFormat="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5" fillId="20" borderId="10" applyNumberFormat="0" applyAlignment="0" applyProtection="0"/>
    <xf numFmtId="0" fontId="35" fillId="20" borderId="10" applyNumberFormat="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6" fillId="0" borderId="0"/>
    <xf numFmtId="0" fontId="36" fillId="0" borderId="0"/>
    <xf numFmtId="0" fontId="3" fillId="0" borderId="0" applyNumberFormat="0" applyFill="0" applyBorder="0" applyAlignment="0" applyProtection="0"/>
    <xf numFmtId="0" fontId="36" fillId="0" borderId="0"/>
    <xf numFmtId="0" fontId="36" fillId="0" borderId="0"/>
    <xf numFmtId="0" fontId="36" fillId="0" borderId="0"/>
    <xf numFmtId="0" fontId="5" fillId="0" borderId="0" applyNumberFormat="0" applyFont="0" applyFill="0" applyBorder="0" applyAlignment="0" applyProtection="0"/>
    <xf numFmtId="0" fontId="37"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5" fillId="0" borderId="0" applyNumberFormat="0" applyFont="0" applyFill="0" applyBorder="0" applyAlignment="0" applyProtection="0"/>
    <xf numFmtId="0" fontId="38" fillId="0" borderId="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8" fillId="0" borderId="0"/>
    <xf numFmtId="0" fontId="38" fillId="0" borderId="0"/>
    <xf numFmtId="0" fontId="38" fillId="0" borderId="0"/>
    <xf numFmtId="0" fontId="38" fillId="0" borderId="0"/>
    <xf numFmtId="0" fontId="38"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2" fillId="0" borderId="0">
      <alignment horizontal="left" vertical="top" wrapText="1"/>
    </xf>
    <xf numFmtId="0" fontId="32" fillId="0" borderId="0">
      <alignment horizontal="left" vertical="top" wrapText="1"/>
    </xf>
    <xf numFmtId="0" fontId="3" fillId="0" borderId="0" applyNumberForma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applyNumberFormat="0" applyFill="0" applyBorder="0" applyAlignment="0" applyProtection="0">
      <protection hidden="1"/>
    </xf>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1" fillId="0" borderId="11" applyNumberFormat="0" applyFill="0" applyAlignment="0" applyProtection="0"/>
    <xf numFmtId="0" fontId="41" fillId="0" borderId="11" applyNumberFormat="0" applyFill="0" applyAlignment="0" applyProtection="0"/>
    <xf numFmtId="0" fontId="5" fillId="0" borderId="0" applyNumberFormat="0" applyFont="0" applyFill="0" applyBorder="0" applyAlignment="0" applyProtection="0"/>
    <xf numFmtId="49" fontId="42" fillId="24" borderId="12">
      <alignment horizontal="left" vertical="top"/>
    </xf>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5" fillId="0" borderId="0" applyNumberFormat="0" applyFont="0" applyFill="0" applyBorder="0" applyAlignment="0" applyProtection="0"/>
    <xf numFmtId="0" fontId="5" fillId="0" borderId="0" applyNumberFormat="0" applyFill="0" applyProtection="0">
      <alignment horizontal="justify" vertical="top" wrapText="1"/>
    </xf>
    <xf numFmtId="165" fontId="9" fillId="0" borderId="0" applyFont="0" applyFill="0" applyBorder="0" applyAlignment="0" applyProtection="0"/>
    <xf numFmtId="0" fontId="6" fillId="0" borderId="0"/>
    <xf numFmtId="164" fontId="9" fillId="0" borderId="0" applyFont="0" applyFill="0" applyBorder="0" applyAlignment="0" applyProtection="0"/>
    <xf numFmtId="0" fontId="48" fillId="0" borderId="0"/>
    <xf numFmtId="40" fontId="6" fillId="0" borderId="0" applyFon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xf numFmtId="165" fontId="1" fillId="0" borderId="0" applyFont="0" applyFill="0" applyBorder="0" applyAlignment="0" applyProtection="0"/>
    <xf numFmtId="0" fontId="10" fillId="0" borderId="0"/>
    <xf numFmtId="0" fontId="5" fillId="0" borderId="0"/>
    <xf numFmtId="0" fontId="5" fillId="0" borderId="0"/>
    <xf numFmtId="0" fontId="1" fillId="0" borderId="0"/>
    <xf numFmtId="9"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9" fillId="0" borderId="0" applyFont="0" applyFill="0" applyBorder="0" applyAlignment="0" applyProtection="0"/>
    <xf numFmtId="0" fontId="48" fillId="0" borderId="0"/>
    <xf numFmtId="0" fontId="1" fillId="0" borderId="0"/>
    <xf numFmtId="0" fontId="5" fillId="0" borderId="0"/>
    <xf numFmtId="0" fontId="1" fillId="0" borderId="0"/>
    <xf numFmtId="43" fontId="5" fillId="0" borderId="0" applyFont="0" applyFill="0" applyBorder="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41" fillId="0" borderId="31" applyNumberFormat="0" applyFill="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5" fillId="23" borderId="29" applyNumberFormat="0" applyFont="0" applyAlignment="0" applyProtection="0"/>
    <xf numFmtId="0" fontId="33" fillId="23" borderId="29" applyNumberFormat="0" applyFont="0" applyAlignment="0" applyProtection="0"/>
    <xf numFmtId="0" fontId="33" fillId="23" borderId="29" applyNumberFormat="0" applyFont="0" applyAlignment="0" applyProtection="0"/>
    <xf numFmtId="0" fontId="33" fillId="23" borderId="29" applyNumberFormat="0" applyFont="0" applyAlignment="0" applyProtection="0"/>
    <xf numFmtId="43"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21" fillId="7"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0" fontId="13" fillId="20" borderId="28" applyNumberFormat="0" applyAlignment="0" applyProtection="0"/>
    <xf numFmtId="43" fontId="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6" fillId="0" borderId="0"/>
  </cellStyleXfs>
  <cellXfs count="1803">
    <xf numFmtId="0" fontId="0" fillId="0" borderId="0" xfId="0"/>
    <xf numFmtId="0" fontId="51" fillId="0" borderId="0" xfId="0" applyFont="1"/>
    <xf numFmtId="0" fontId="53" fillId="0" borderId="0" xfId="0" applyFont="1" applyAlignment="1">
      <alignment horizontal="center"/>
    </xf>
    <xf numFmtId="0" fontId="56" fillId="0" borderId="0" xfId="0" applyFont="1" applyAlignment="1">
      <alignment horizontal="center"/>
    </xf>
    <xf numFmtId="0" fontId="57" fillId="0" borderId="0" xfId="0" applyFont="1" applyAlignment="1">
      <alignment horizontal="center" vertical="center"/>
    </xf>
    <xf numFmtId="0" fontId="55" fillId="0" borderId="0" xfId="0" applyFont="1" applyAlignment="1">
      <alignment horizontal="center" vertical="center"/>
    </xf>
    <xf numFmtId="4" fontId="68" fillId="29" borderId="1" xfId="0" applyNumberFormat="1" applyFont="1" applyFill="1" applyBorder="1" applyAlignment="1" applyProtection="1">
      <alignment horizontal="right" vertical="center" wrapText="1"/>
      <protection locked="0"/>
    </xf>
    <xf numFmtId="4" fontId="68" fillId="29" borderId="1" xfId="0" applyNumberFormat="1" applyFont="1" applyFill="1" applyBorder="1" applyAlignment="1" applyProtection="1">
      <alignment vertical="center" wrapText="1"/>
      <protection locked="0"/>
    </xf>
    <xf numFmtId="4" fontId="65" fillId="0" borderId="0" xfId="0" applyNumberFormat="1" applyFont="1" applyAlignment="1" applyProtection="1">
      <alignment horizontal="right" wrapText="1"/>
      <protection locked="0"/>
    </xf>
    <xf numFmtId="4" fontId="65" fillId="0" borderId="0" xfId="0" applyNumberFormat="1" applyFont="1" applyAlignment="1" applyProtection="1">
      <alignment horizontal="right"/>
      <protection locked="0"/>
    </xf>
    <xf numFmtId="4" fontId="65" fillId="0" borderId="0" xfId="24964" applyNumberFormat="1" applyFont="1" applyFill="1" applyBorder="1" applyAlignment="1" applyProtection="1">
      <alignment horizontal="right" vertical="center"/>
      <protection locked="0"/>
    </xf>
    <xf numFmtId="4" fontId="65" fillId="0" borderId="0" xfId="0" applyNumberFormat="1" applyFont="1" applyAlignment="1" applyProtection="1">
      <alignment horizontal="right" vertical="center"/>
      <protection locked="0"/>
    </xf>
    <xf numFmtId="4" fontId="64" fillId="0" borderId="0" xfId="0" applyNumberFormat="1" applyFont="1" applyAlignment="1" applyProtection="1">
      <alignment horizontal="right" vertical="center"/>
      <protection locked="0"/>
    </xf>
    <xf numFmtId="4" fontId="70" fillId="0" borderId="0" xfId="24964" applyNumberFormat="1" applyFont="1" applyFill="1" applyBorder="1" applyAlignment="1" applyProtection="1">
      <alignment horizontal="right" vertical="center"/>
      <protection locked="0"/>
    </xf>
    <xf numFmtId="0" fontId="65" fillId="0" borderId="0" xfId="0" applyFont="1" applyFill="1" applyBorder="1" applyAlignment="1" applyProtection="1">
      <alignment horizontal="justify" vertical="top"/>
    </xf>
    <xf numFmtId="4" fontId="65" fillId="0" borderId="0" xfId="0" applyNumberFormat="1" applyFont="1" applyFill="1" applyAlignment="1" applyProtection="1">
      <alignment horizontal="right"/>
    </xf>
    <xf numFmtId="4" fontId="65" fillId="0" borderId="0" xfId="0" applyNumberFormat="1" applyFont="1" applyFill="1" applyBorder="1" applyAlignment="1" applyProtection="1">
      <alignment horizontal="right"/>
      <protection locked="0"/>
    </xf>
    <xf numFmtId="4" fontId="65" fillId="0" borderId="1" xfId="24964" applyNumberFormat="1" applyFont="1" applyFill="1" applyBorder="1" applyAlignment="1" applyProtection="1">
      <alignment horizontal="right" vertical="center"/>
      <protection locked="0"/>
    </xf>
    <xf numFmtId="4" fontId="65" fillId="0" borderId="1" xfId="0" applyNumberFormat="1" applyFont="1" applyBorder="1" applyAlignment="1" applyProtection="1">
      <alignment horizontal="right" vertical="center"/>
      <protection locked="0"/>
    </xf>
    <xf numFmtId="4" fontId="65" fillId="32" borderId="1" xfId="24964" applyNumberFormat="1" applyFont="1" applyFill="1" applyBorder="1" applyAlignment="1" applyProtection="1">
      <alignment horizontal="right" vertical="center"/>
      <protection locked="0"/>
    </xf>
    <xf numFmtId="4" fontId="65" fillId="0" borderId="19" xfId="24964" applyNumberFormat="1" applyFont="1" applyFill="1" applyBorder="1" applyAlignment="1" applyProtection="1">
      <alignment horizontal="right" vertical="center"/>
      <protection locked="0"/>
    </xf>
    <xf numFmtId="4" fontId="65" fillId="0" borderId="15" xfId="0" applyNumberFormat="1" applyFont="1" applyBorder="1" applyAlignment="1" applyProtection="1">
      <alignment horizontal="right" vertical="center"/>
      <protection locked="0"/>
    </xf>
    <xf numFmtId="4" fontId="64" fillId="0" borderId="15" xfId="0" applyNumberFormat="1" applyFont="1" applyBorder="1" applyAlignment="1" applyProtection="1">
      <alignment horizontal="right" vertical="center"/>
      <protection locked="0"/>
    </xf>
    <xf numFmtId="4" fontId="65" fillId="0" borderId="19" xfId="0" applyNumberFormat="1" applyFont="1" applyBorder="1" applyAlignment="1" applyProtection="1">
      <alignment horizontal="right" vertical="center"/>
      <protection locked="0"/>
    </xf>
    <xf numFmtId="4" fontId="65" fillId="0" borderId="17" xfId="24964" applyNumberFormat="1" applyFont="1" applyFill="1" applyBorder="1" applyAlignment="1" applyProtection="1">
      <alignment horizontal="right" vertical="center"/>
      <protection locked="0"/>
    </xf>
    <xf numFmtId="4" fontId="65" fillId="0" borderId="27" xfId="0" applyNumberFormat="1" applyFont="1" applyBorder="1" applyAlignment="1" applyProtection="1">
      <alignment horizontal="right" vertical="center"/>
      <protection locked="0"/>
    </xf>
    <xf numFmtId="4" fontId="65" fillId="0" borderId="2" xfId="24964" applyNumberFormat="1" applyFont="1" applyFill="1" applyBorder="1" applyAlignment="1" applyProtection="1">
      <alignment horizontal="right" vertical="center"/>
      <protection locked="0"/>
    </xf>
    <xf numFmtId="4" fontId="65" fillId="0" borderId="23" xfId="0" applyNumberFormat="1" applyFont="1" applyBorder="1" applyAlignment="1" applyProtection="1">
      <alignment horizontal="right" vertical="center"/>
      <protection locked="0"/>
    </xf>
    <xf numFmtId="4" fontId="65" fillId="0" borderId="20" xfId="0" applyNumberFormat="1" applyFont="1" applyBorder="1" applyAlignment="1" applyProtection="1">
      <alignment horizontal="right" vertical="center"/>
      <protection locked="0"/>
    </xf>
    <xf numFmtId="4" fontId="65" fillId="0" borderId="17" xfId="0" applyNumberFormat="1" applyFont="1" applyBorder="1" applyAlignment="1" applyProtection="1">
      <alignment horizontal="right" vertical="center"/>
      <protection locked="0"/>
    </xf>
    <xf numFmtId="4" fontId="65" fillId="0" borderId="2" xfId="0" applyNumberFormat="1" applyFont="1" applyBorder="1" applyAlignment="1" applyProtection="1">
      <alignment horizontal="right" vertical="center"/>
      <protection locked="0"/>
    </xf>
    <xf numFmtId="4" fontId="65" fillId="0" borderId="0" xfId="0" applyNumberFormat="1" applyFont="1" applyBorder="1" applyAlignment="1" applyProtection="1">
      <alignment horizontal="right" vertical="center"/>
      <protection locked="0"/>
    </xf>
    <xf numFmtId="0" fontId="65" fillId="0" borderId="0" xfId="0" applyFont="1" applyBorder="1" applyAlignment="1" applyProtection="1">
      <alignment horizontal="left" vertical="top"/>
    </xf>
    <xf numFmtId="0" fontId="65" fillId="0" borderId="24" xfId="0" applyFont="1" applyFill="1" applyBorder="1" applyAlignment="1" applyProtection="1">
      <alignment horizontal="left" vertical="top" wrapText="1"/>
    </xf>
    <xf numFmtId="0" fontId="64" fillId="0" borderId="22" xfId="0" applyFont="1" applyFill="1" applyBorder="1" applyAlignment="1" applyProtection="1">
      <alignment horizontal="left" vertical="top"/>
    </xf>
    <xf numFmtId="4" fontId="65" fillId="0" borderId="17" xfId="0" applyNumberFormat="1" applyFont="1" applyBorder="1" applyAlignment="1" applyProtection="1">
      <alignment horizontal="right" wrapText="1"/>
      <protection locked="0"/>
    </xf>
    <xf numFmtId="4" fontId="65" fillId="0" borderId="2" xfId="0" applyNumberFormat="1" applyFont="1" applyFill="1" applyBorder="1" applyAlignment="1" applyProtection="1">
      <alignment horizontal="right"/>
    </xf>
    <xf numFmtId="4" fontId="65" fillId="0" borderId="2" xfId="0" applyNumberFormat="1" applyFont="1" applyFill="1" applyBorder="1" applyAlignment="1" applyProtection="1">
      <alignment horizontal="right"/>
      <protection locked="0"/>
    </xf>
    <xf numFmtId="4" fontId="65" fillId="0" borderId="1" xfId="0" applyNumberFormat="1" applyFont="1" applyFill="1" applyBorder="1" applyAlignment="1" applyProtection="1">
      <alignment horizontal="right"/>
      <protection locked="0"/>
    </xf>
    <xf numFmtId="4" fontId="65" fillId="32" borderId="1" xfId="24943" applyNumberFormat="1" applyFont="1" applyFill="1" applyBorder="1" applyAlignment="1" applyProtection="1">
      <alignment horizontal="right"/>
      <protection locked="0"/>
    </xf>
    <xf numFmtId="4" fontId="70" fillId="0" borderId="1" xfId="0" applyNumberFormat="1" applyFont="1" applyFill="1" applyBorder="1" applyAlignment="1" applyProtection="1">
      <alignment horizontal="right"/>
    </xf>
    <xf numFmtId="0" fontId="64" fillId="0" borderId="22" xfId="0" applyFont="1" applyFill="1" applyBorder="1" applyAlignment="1" applyProtection="1">
      <alignment horizontal="left" vertical="top" wrapText="1"/>
    </xf>
    <xf numFmtId="0" fontId="65" fillId="0" borderId="1" xfId="0" applyFont="1" applyFill="1" applyBorder="1" applyAlignment="1" applyProtection="1">
      <alignment horizontal="left" vertical="top" wrapText="1"/>
    </xf>
    <xf numFmtId="0" fontId="65" fillId="0" borderId="22" xfId="0" applyFont="1" applyFill="1" applyBorder="1" applyAlignment="1" applyProtection="1">
      <alignment horizontal="left" vertical="top" wrapText="1"/>
    </xf>
    <xf numFmtId="0" fontId="65" fillId="0" borderId="24" xfId="0" applyFont="1" applyFill="1" applyBorder="1" applyAlignment="1" applyProtection="1">
      <alignment vertical="top" wrapText="1"/>
    </xf>
    <xf numFmtId="0" fontId="65" fillId="0" borderId="22" xfId="0" applyFont="1" applyFill="1" applyBorder="1" applyAlignment="1" applyProtection="1">
      <alignment vertical="top" wrapText="1"/>
    </xf>
    <xf numFmtId="0" fontId="64" fillId="0" borderId="22" xfId="0" applyFont="1" applyFill="1" applyBorder="1" applyAlignment="1" applyProtection="1">
      <alignment vertical="top" wrapText="1"/>
    </xf>
    <xf numFmtId="0" fontId="65" fillId="0" borderId="1" xfId="0" applyFont="1" applyFill="1" applyBorder="1" applyAlignment="1" applyProtection="1">
      <alignment horizontal="left" vertical="top"/>
    </xf>
    <xf numFmtId="4" fontId="70" fillId="0" borderId="0" xfId="0" applyNumberFormat="1" applyFont="1" applyFill="1" applyAlignment="1" applyProtection="1">
      <alignment horizontal="right"/>
    </xf>
    <xf numFmtId="0" fontId="64" fillId="0" borderId="21" xfId="0" applyFont="1" applyFill="1" applyBorder="1" applyAlignment="1" applyProtection="1">
      <alignment horizontal="left" vertical="top" wrapText="1"/>
    </xf>
    <xf numFmtId="4" fontId="70" fillId="0" borderId="19" xfId="0" applyNumberFormat="1" applyFont="1" applyFill="1" applyBorder="1" applyAlignment="1" applyProtection="1">
      <alignment horizontal="right"/>
    </xf>
    <xf numFmtId="0" fontId="64" fillId="0" borderId="0" xfId="8" applyFont="1" applyAlignment="1" applyProtection="1">
      <alignment horizontal="left" vertical="top" wrapText="1"/>
      <protection locked="0"/>
    </xf>
    <xf numFmtId="0" fontId="0" fillId="26" borderId="0" xfId="0" applyFill="1"/>
    <xf numFmtId="4" fontId="68" fillId="26" borderId="19" xfId="0" applyNumberFormat="1" applyFont="1" applyFill="1" applyBorder="1" applyAlignment="1" applyProtection="1">
      <alignment horizontal="right" vertical="center" wrapText="1"/>
      <protection locked="0"/>
    </xf>
    <xf numFmtId="4" fontId="68" fillId="26" borderId="2" xfId="0" applyNumberFormat="1" applyFont="1" applyFill="1" applyBorder="1" applyAlignment="1" applyProtection="1">
      <alignment horizontal="right" vertical="center" wrapText="1"/>
      <protection locked="0"/>
    </xf>
    <xf numFmtId="0" fontId="64" fillId="0" borderId="0" xfId="8" applyFont="1" applyAlignment="1" applyProtection="1">
      <alignment horizontal="left" vertical="top"/>
      <protection locked="0"/>
    </xf>
    <xf numFmtId="0" fontId="71" fillId="0" borderId="21" xfId="0" applyFont="1" applyBorder="1" applyAlignment="1" applyProtection="1">
      <alignment horizontal="left" vertical="top" wrapText="1"/>
    </xf>
    <xf numFmtId="4" fontId="65" fillId="26" borderId="1" xfId="0" applyNumberFormat="1" applyFont="1" applyFill="1" applyBorder="1" applyAlignment="1" applyProtection="1">
      <alignment horizontal="right" vertical="center"/>
      <protection locked="0"/>
    </xf>
    <xf numFmtId="4" fontId="64" fillId="0" borderId="27" xfId="0" applyNumberFormat="1" applyFont="1" applyBorder="1" applyAlignment="1" applyProtection="1">
      <alignment horizontal="right" vertical="center"/>
      <protection locked="0"/>
    </xf>
    <xf numFmtId="4" fontId="107" fillId="0" borderId="1" xfId="0" applyNumberFormat="1" applyFont="1" applyBorder="1" applyAlignment="1" applyProtection="1">
      <alignment horizontal="right" vertical="center"/>
      <protection locked="0"/>
    </xf>
    <xf numFmtId="4" fontId="107" fillId="0" borderId="15" xfId="0" applyNumberFormat="1" applyFont="1" applyBorder="1" applyAlignment="1" applyProtection="1">
      <alignment horizontal="right" vertical="center"/>
      <protection locked="0"/>
    </xf>
    <xf numFmtId="0" fontId="56" fillId="0" borderId="0" xfId="0" applyFont="1" applyAlignment="1">
      <alignment horizontal="center"/>
    </xf>
    <xf numFmtId="0" fontId="53" fillId="0" borderId="0" xfId="0" applyFont="1" applyAlignment="1">
      <alignment horizontal="center"/>
    </xf>
    <xf numFmtId="0" fontId="55" fillId="0" borderId="0" xfId="0" applyFont="1" applyAlignment="1">
      <alignment horizontal="center" vertical="center"/>
    </xf>
    <xf numFmtId="0" fontId="99" fillId="26" borderId="0" xfId="0" applyFont="1" applyFill="1" applyAlignment="1">
      <alignment horizontal="center" vertical="center"/>
    </xf>
    <xf numFmtId="0" fontId="54" fillId="0" borderId="0" xfId="0" applyFont="1" applyAlignment="1">
      <alignment horizontal="center" vertical="center"/>
    </xf>
    <xf numFmtId="0" fontId="52" fillId="0" borderId="0" xfId="0" applyFont="1" applyAlignment="1">
      <alignment horizontal="center"/>
    </xf>
    <xf numFmtId="49" fontId="64" fillId="0" borderId="21" xfId="0" applyNumberFormat="1" applyFont="1" applyFill="1" applyBorder="1" applyAlignment="1" applyProtection="1">
      <alignment horizontal="center" vertical="center"/>
    </xf>
    <xf numFmtId="49" fontId="64" fillId="0" borderId="24" xfId="0" applyNumberFormat="1" applyFont="1" applyFill="1" applyBorder="1" applyAlignment="1" applyProtection="1">
      <alignment horizontal="center" vertical="center"/>
    </xf>
    <xf numFmtId="49" fontId="64" fillId="0" borderId="22" xfId="0" applyNumberFormat="1" applyFont="1" applyFill="1" applyBorder="1" applyAlignment="1" applyProtection="1">
      <alignment horizontal="center" vertical="center"/>
    </xf>
    <xf numFmtId="0" fontId="71" fillId="0" borderId="16" xfId="0" applyFont="1" applyBorder="1" applyAlignment="1" applyProtection="1">
      <alignment horizontal="left" vertical="top" wrapText="1"/>
    </xf>
    <xf numFmtId="0" fontId="71" fillId="0" borderId="0" xfId="0" applyFont="1" applyBorder="1" applyAlignment="1" applyProtection="1">
      <alignment horizontal="left" vertical="top" wrapText="1"/>
    </xf>
    <xf numFmtId="0" fontId="71" fillId="0" borderId="20" xfId="0" applyFont="1" applyBorder="1" applyAlignment="1" applyProtection="1">
      <alignment horizontal="left" vertical="top" wrapText="1"/>
    </xf>
    <xf numFmtId="0" fontId="58" fillId="31" borderId="1" xfId="4" applyFont="1" applyFill="1" applyBorder="1" applyAlignment="1" applyProtection="1">
      <alignment horizontal="center" vertical="center"/>
      <protection locked="0"/>
    </xf>
    <xf numFmtId="0" fontId="70" fillId="0" borderId="0" xfId="0" applyFont="1" applyBorder="1" applyProtection="1">
      <protection locked="0"/>
    </xf>
    <xf numFmtId="0" fontId="70" fillId="0" borderId="0" xfId="0" applyFont="1" applyProtection="1">
      <protection locked="0"/>
    </xf>
    <xf numFmtId="0" fontId="71" fillId="0" borderId="0" xfId="0" applyFont="1" applyProtection="1">
      <protection locked="0"/>
    </xf>
    <xf numFmtId="0" fontId="59" fillId="27" borderId="1" xfId="4" applyFont="1" applyFill="1" applyBorder="1" applyAlignment="1" applyProtection="1">
      <alignment horizontal="center" vertical="center"/>
      <protection locked="0"/>
    </xf>
    <xf numFmtId="4" fontId="59" fillId="27" borderId="1" xfId="4" applyNumberFormat="1" applyFont="1" applyFill="1" applyBorder="1" applyAlignment="1" applyProtection="1">
      <alignment horizontal="center" vertical="center"/>
      <protection locked="0"/>
    </xf>
    <xf numFmtId="49" fontId="60" fillId="28" borderId="1" xfId="14089" applyNumberFormat="1" applyFont="1" applyFill="1" applyBorder="1" applyAlignment="1" applyProtection="1">
      <alignment horizontal="center" vertical="center" wrapText="1"/>
      <protection locked="0"/>
    </xf>
    <xf numFmtId="0" fontId="60" fillId="28" borderId="1" xfId="14089" applyFont="1" applyFill="1" applyBorder="1" applyAlignment="1" applyProtection="1">
      <alignment horizontal="center" vertical="center" wrapText="1"/>
      <protection locked="0"/>
    </xf>
    <xf numFmtId="2" fontId="60" fillId="28" borderId="1" xfId="14089" applyNumberFormat="1" applyFont="1" applyFill="1" applyBorder="1" applyAlignment="1" applyProtection="1">
      <alignment horizontal="center" vertical="center" wrapText="1"/>
      <protection locked="0"/>
    </xf>
    <xf numFmtId="4" fontId="60" fillId="28" borderId="1" xfId="14089" applyNumberFormat="1" applyFont="1" applyFill="1" applyBorder="1" applyAlignment="1" applyProtection="1">
      <alignment horizontal="center" vertical="center" wrapText="1"/>
      <protection locked="0"/>
    </xf>
    <xf numFmtId="0" fontId="63" fillId="0" borderId="16" xfId="0" applyFont="1" applyBorder="1" applyAlignment="1" applyProtection="1">
      <alignment horizontal="center" vertical="center"/>
      <protection locked="0"/>
    </xf>
    <xf numFmtId="0" fontId="71" fillId="0" borderId="0" xfId="0" applyFont="1" applyBorder="1" applyAlignment="1" applyProtection="1">
      <alignment horizontal="left" vertical="top"/>
      <protection locked="0"/>
    </xf>
    <xf numFmtId="4" fontId="71" fillId="0" borderId="0" xfId="0" applyNumberFormat="1" applyFont="1" applyBorder="1" applyAlignment="1" applyProtection="1">
      <alignment horizontal="right"/>
      <protection locked="0"/>
    </xf>
    <xf numFmtId="166" fontId="71" fillId="0" borderId="0" xfId="0" applyNumberFormat="1" applyFont="1" applyBorder="1" applyAlignment="1" applyProtection="1">
      <alignment horizontal="right"/>
      <protection locked="0"/>
    </xf>
    <xf numFmtId="0" fontId="71" fillId="0" borderId="20" xfId="0" applyFont="1" applyBorder="1" applyProtection="1">
      <protection locked="0"/>
    </xf>
    <xf numFmtId="0" fontId="64" fillId="30" borderId="1" xfId="0" applyFont="1" applyFill="1" applyBorder="1" applyAlignment="1" applyProtection="1">
      <alignment horizontal="center" vertical="center" wrapText="1"/>
      <protection locked="0"/>
    </xf>
    <xf numFmtId="0" fontId="60" fillId="30" borderId="14" xfId="0" applyFont="1" applyFill="1" applyBorder="1" applyAlignment="1" applyProtection="1">
      <alignment horizontal="left" vertical="center" wrapText="1"/>
      <protection locked="0"/>
    </xf>
    <xf numFmtId="0" fontId="60" fillId="30" borderId="19" xfId="0" applyFont="1" applyFill="1" applyBorder="1" applyAlignment="1" applyProtection="1">
      <alignment horizontal="left" vertical="center" wrapText="1"/>
      <protection locked="0"/>
    </xf>
    <xf numFmtId="0" fontId="60" fillId="30" borderId="15" xfId="0" applyFont="1" applyFill="1" applyBorder="1" applyAlignment="1" applyProtection="1">
      <alignment horizontal="left" vertical="center" wrapText="1"/>
      <protection locked="0"/>
    </xf>
    <xf numFmtId="4" fontId="71" fillId="0" borderId="2" xfId="0" applyNumberFormat="1" applyFont="1" applyBorder="1" applyAlignment="1" applyProtection="1">
      <alignment horizontal="right"/>
      <protection locked="0"/>
    </xf>
    <xf numFmtId="166" fontId="71" fillId="0" borderId="2" xfId="0" applyNumberFormat="1" applyFont="1" applyBorder="1" applyAlignment="1" applyProtection="1">
      <alignment horizontal="right"/>
      <protection locked="0"/>
    </xf>
    <xf numFmtId="0" fontId="71" fillId="0" borderId="23" xfId="0" applyFont="1" applyBorder="1" applyProtection="1">
      <protection locked="0"/>
    </xf>
    <xf numFmtId="4" fontId="71" fillId="0" borderId="17" xfId="0" applyNumberFormat="1" applyFont="1" applyBorder="1" applyAlignment="1" applyProtection="1">
      <alignment horizontal="right"/>
      <protection locked="0"/>
    </xf>
    <xf numFmtId="166" fontId="71" fillId="0" borderId="17" xfId="0" applyNumberFormat="1" applyFont="1" applyBorder="1" applyAlignment="1" applyProtection="1">
      <alignment horizontal="right"/>
      <protection locked="0"/>
    </xf>
    <xf numFmtId="0" fontId="71" fillId="0" borderId="27" xfId="0" applyFont="1" applyBorder="1" applyProtection="1">
      <protection locked="0"/>
    </xf>
    <xf numFmtId="4" fontId="65" fillId="0" borderId="0" xfId="0" applyNumberFormat="1" applyFont="1" applyBorder="1" applyAlignment="1" applyProtection="1">
      <alignment horizontal="right"/>
      <protection locked="0"/>
    </xf>
    <xf numFmtId="0" fontId="71" fillId="0" borderId="20" xfId="0" applyFont="1" applyBorder="1" applyAlignment="1" applyProtection="1">
      <alignment horizontal="center"/>
      <protection locked="0"/>
    </xf>
    <xf numFmtId="4" fontId="71" fillId="0" borderId="2" xfId="0" applyNumberFormat="1" applyFont="1" applyBorder="1" applyAlignment="1" applyProtection="1">
      <alignment horizontal="right" wrapText="1"/>
      <protection locked="0"/>
    </xf>
    <xf numFmtId="4" fontId="65" fillId="0" borderId="2" xfId="0" applyNumberFormat="1" applyFont="1" applyBorder="1" applyAlignment="1" applyProtection="1">
      <alignment horizontal="right"/>
      <protection locked="0"/>
    </xf>
    <xf numFmtId="0" fontId="71" fillId="0" borderId="23" xfId="0" applyFont="1" applyBorder="1" applyAlignment="1" applyProtection="1">
      <alignment horizontal="center"/>
      <protection locked="0"/>
    </xf>
    <xf numFmtId="0" fontId="71" fillId="0" borderId="1" xfId="0" applyFont="1" applyBorder="1" applyAlignment="1" applyProtection="1">
      <alignment horizontal="center" wrapText="1"/>
      <protection locked="0"/>
    </xf>
    <xf numFmtId="4" fontId="65" fillId="32" borderId="1" xfId="0" applyNumberFormat="1" applyFont="1" applyFill="1" applyBorder="1" applyAlignment="1" applyProtection="1">
      <alignment horizontal="right"/>
      <protection locked="0"/>
    </xf>
    <xf numFmtId="4" fontId="65" fillId="0" borderId="1" xfId="0" applyNumberFormat="1" applyFont="1" applyBorder="1" applyAlignment="1" applyProtection="1">
      <alignment horizontal="right"/>
      <protection locked="0"/>
    </xf>
    <xf numFmtId="4" fontId="70" fillId="0" borderId="1" xfId="0" applyNumberFormat="1" applyFont="1" applyBorder="1" applyAlignment="1" applyProtection="1">
      <alignment horizontal="right" wrapText="1"/>
      <protection locked="0"/>
    </xf>
    <xf numFmtId="4" fontId="107" fillId="32" borderId="1" xfId="0" applyNumberFormat="1" applyFont="1" applyFill="1" applyBorder="1" applyAlignment="1" applyProtection="1">
      <alignment horizontal="right"/>
      <protection locked="0"/>
    </xf>
    <xf numFmtId="0" fontId="76" fillId="26" borderId="0" xfId="0" applyFont="1" applyFill="1" applyBorder="1" applyProtection="1">
      <protection locked="0"/>
    </xf>
    <xf numFmtId="0" fontId="76" fillId="26" borderId="0" xfId="0" applyFont="1" applyFill="1" applyProtection="1">
      <protection locked="0"/>
    </xf>
    <xf numFmtId="0" fontId="74" fillId="26" borderId="0" xfId="0" applyFont="1" applyFill="1" applyProtection="1">
      <protection locked="0"/>
    </xf>
    <xf numFmtId="0" fontId="77" fillId="0" borderId="0" xfId="0" applyFont="1" applyBorder="1" applyProtection="1">
      <protection locked="0"/>
    </xf>
    <xf numFmtId="0" fontId="77" fillId="0" borderId="0" xfId="0" applyFont="1" applyProtection="1">
      <protection locked="0"/>
    </xf>
    <xf numFmtId="0" fontId="73" fillId="0" borderId="0" xfId="0" applyFont="1" applyProtection="1">
      <protection locked="0"/>
    </xf>
    <xf numFmtId="0" fontId="60" fillId="0" borderId="17" xfId="0" applyFont="1" applyFill="1" applyBorder="1" applyAlignment="1" applyProtection="1">
      <alignment vertical="center" wrapText="1"/>
      <protection locked="0"/>
    </xf>
    <xf numFmtId="0" fontId="60" fillId="0" borderId="27" xfId="0" applyFont="1" applyFill="1" applyBorder="1" applyAlignment="1" applyProtection="1">
      <alignment vertical="center" wrapText="1"/>
      <protection locked="0"/>
    </xf>
    <xf numFmtId="0" fontId="70" fillId="0" borderId="23" xfId="0" applyFont="1" applyBorder="1" applyAlignment="1" applyProtection="1">
      <alignment wrapText="1"/>
      <protection locked="0"/>
    </xf>
    <xf numFmtId="0" fontId="71" fillId="0" borderId="19" xfId="0" applyFont="1" applyFill="1" applyBorder="1" applyAlignment="1" applyProtection="1">
      <alignment wrapText="1"/>
      <protection locked="0"/>
    </xf>
    <xf numFmtId="0" fontId="71" fillId="0" borderId="15" xfId="0" applyFont="1" applyFill="1" applyBorder="1" applyAlignment="1" applyProtection="1">
      <alignment wrapText="1"/>
      <protection locked="0"/>
    </xf>
    <xf numFmtId="0" fontId="71" fillId="0" borderId="1" xfId="0" applyFont="1" applyBorder="1" applyAlignment="1" applyProtection="1">
      <alignment horizontal="center" vertical="top" wrapText="1"/>
      <protection locked="0"/>
    </xf>
    <xf numFmtId="0" fontId="71" fillId="0" borderId="17" xfId="0" applyFont="1" applyBorder="1" applyProtection="1">
      <protection locked="0"/>
    </xf>
    <xf numFmtId="4" fontId="65" fillId="0" borderId="17" xfId="0" applyNumberFormat="1" applyFont="1" applyBorder="1" applyAlignment="1" applyProtection="1">
      <alignment horizontal="right"/>
      <protection locked="0"/>
    </xf>
    <xf numFmtId="4" fontId="65" fillId="0" borderId="27" xfId="0" applyNumberFormat="1" applyFont="1" applyBorder="1" applyAlignment="1" applyProtection="1">
      <alignment horizontal="right"/>
      <protection locked="0"/>
    </xf>
    <xf numFmtId="0" fontId="71" fillId="0" borderId="0" xfId="0" applyFont="1" applyBorder="1" applyProtection="1">
      <protection locked="0"/>
    </xf>
    <xf numFmtId="4" fontId="65" fillId="0" borderId="20" xfId="0" applyNumberFormat="1" applyFont="1" applyBorder="1" applyAlignment="1" applyProtection="1">
      <alignment horizontal="right"/>
      <protection locked="0"/>
    </xf>
    <xf numFmtId="0" fontId="71" fillId="0" borderId="1" xfId="0" applyFont="1" applyBorder="1" applyAlignment="1" applyProtection="1">
      <alignment horizontal="center" vertical="center"/>
      <protection locked="0"/>
    </xf>
    <xf numFmtId="0" fontId="71" fillId="0" borderId="2" xfId="0" applyFont="1" applyBorder="1" applyProtection="1">
      <protection locked="0"/>
    </xf>
    <xf numFmtId="4" fontId="65" fillId="0" borderId="23" xfId="0" applyNumberFormat="1" applyFont="1" applyBorder="1" applyAlignment="1" applyProtection="1">
      <alignment horizontal="right"/>
      <protection locked="0"/>
    </xf>
    <xf numFmtId="4" fontId="65" fillId="24" borderId="1" xfId="0" applyNumberFormat="1" applyFont="1" applyFill="1" applyBorder="1" applyAlignment="1" applyProtection="1">
      <alignment horizontal="right"/>
      <protection locked="0"/>
    </xf>
    <xf numFmtId="4" fontId="65" fillId="26" borderId="1" xfId="0" applyNumberFormat="1" applyFont="1" applyFill="1" applyBorder="1" applyAlignment="1" applyProtection="1">
      <alignment horizontal="right"/>
      <protection locked="0"/>
    </xf>
    <xf numFmtId="4" fontId="65" fillId="26" borderId="17" xfId="0" applyNumberFormat="1" applyFont="1" applyFill="1" applyBorder="1" applyAlignment="1" applyProtection="1">
      <alignment horizontal="right"/>
      <protection locked="0"/>
    </xf>
    <xf numFmtId="4" fontId="65" fillId="24" borderId="17" xfId="0" applyNumberFormat="1" applyFont="1" applyFill="1" applyBorder="1" applyAlignment="1" applyProtection="1">
      <alignment horizontal="right"/>
      <protection locked="0"/>
    </xf>
    <xf numFmtId="4" fontId="65" fillId="26" borderId="2" xfId="0" applyNumberFormat="1" applyFont="1" applyFill="1" applyBorder="1" applyAlignment="1" applyProtection="1">
      <alignment horizontal="right"/>
      <protection locked="0"/>
    </xf>
    <xf numFmtId="0" fontId="60" fillId="33" borderId="19" xfId="0" applyFont="1" applyFill="1" applyBorder="1" applyAlignment="1" applyProtection="1">
      <alignment vertical="center" wrapText="1"/>
      <protection locked="0"/>
    </xf>
    <xf numFmtId="4" fontId="60" fillId="33" borderId="15" xfId="0" applyNumberFormat="1" applyFont="1" applyFill="1" applyBorder="1" applyAlignment="1" applyProtection="1">
      <alignment vertical="center" wrapText="1"/>
      <protection locked="0"/>
    </xf>
    <xf numFmtId="0" fontId="63" fillId="0" borderId="0" xfId="0" applyFont="1" applyAlignment="1" applyProtection="1">
      <alignment horizontal="center" vertical="center"/>
      <protection locked="0"/>
    </xf>
    <xf numFmtId="0" fontId="71" fillId="0" borderId="0" xfId="0" applyFont="1" applyAlignment="1" applyProtection="1">
      <alignment horizontal="left" vertical="top"/>
      <protection locked="0"/>
    </xf>
    <xf numFmtId="4" fontId="71" fillId="0" borderId="0" xfId="0" applyNumberFormat="1" applyFont="1" applyAlignment="1" applyProtection="1">
      <alignment horizontal="right"/>
      <protection locked="0"/>
    </xf>
    <xf numFmtId="0" fontId="71" fillId="0" borderId="0" xfId="0" applyFont="1" applyAlignment="1" applyProtection="1">
      <alignment horizontal="right"/>
      <protection locked="0"/>
    </xf>
    <xf numFmtId="166" fontId="71" fillId="0" borderId="0" xfId="0" applyNumberFormat="1" applyFont="1" applyAlignment="1" applyProtection="1">
      <alignment horizontal="right"/>
      <protection locked="0"/>
    </xf>
    <xf numFmtId="0" fontId="60" fillId="33" borderId="17" xfId="0" applyFont="1" applyFill="1" applyBorder="1" applyAlignment="1" applyProtection="1">
      <alignment vertical="center" wrapText="1"/>
      <protection locked="0"/>
    </xf>
    <xf numFmtId="2" fontId="60" fillId="33" borderId="27" xfId="0" applyNumberFormat="1" applyFont="1" applyFill="1" applyBorder="1" applyAlignment="1" applyProtection="1">
      <alignment vertical="center" wrapText="1"/>
      <protection locked="0"/>
    </xf>
    <xf numFmtId="4" fontId="65" fillId="0" borderId="2" xfId="0" applyNumberFormat="1" applyFont="1" applyBorder="1" applyAlignment="1" applyProtection="1">
      <alignment horizontal="right" wrapText="1"/>
      <protection locked="0"/>
    </xf>
    <xf numFmtId="0" fontId="71" fillId="0" borderId="23" xfId="0" applyFont="1" applyBorder="1" applyAlignment="1" applyProtection="1">
      <alignment wrapText="1"/>
      <protection locked="0"/>
    </xf>
    <xf numFmtId="0" fontId="70" fillId="0" borderId="0" xfId="0" applyFont="1" applyBorder="1" applyAlignment="1" applyProtection="1">
      <alignment wrapText="1"/>
      <protection locked="0"/>
    </xf>
    <xf numFmtId="0" fontId="70" fillId="0" borderId="0" xfId="0" applyFont="1" applyAlignment="1" applyProtection="1">
      <alignment wrapText="1"/>
      <protection locked="0"/>
    </xf>
    <xf numFmtId="0" fontId="71" fillId="0" borderId="0" xfId="0" applyFont="1" applyAlignment="1" applyProtection="1">
      <alignment wrapText="1"/>
      <protection locked="0"/>
    </xf>
    <xf numFmtId="0" fontId="71" fillId="0" borderId="14" xfId="0" applyFont="1" applyBorder="1" applyAlignment="1" applyProtection="1">
      <alignment horizontal="center" wrapText="1"/>
      <protection locked="0"/>
    </xf>
    <xf numFmtId="0" fontId="71" fillId="0" borderId="19" xfId="0" applyFont="1" applyBorder="1" applyAlignment="1" applyProtection="1">
      <alignment horizontal="center" wrapText="1"/>
      <protection locked="0"/>
    </xf>
    <xf numFmtId="0" fontId="71" fillId="0" borderId="15" xfId="0" applyFont="1" applyBorder="1" applyAlignment="1" applyProtection="1">
      <alignment horizontal="center" wrapText="1"/>
      <protection locked="0"/>
    </xf>
    <xf numFmtId="4" fontId="65" fillId="0" borderId="0" xfId="0" applyNumberFormat="1" applyFont="1" applyBorder="1" applyAlignment="1" applyProtection="1">
      <alignment horizontal="right" wrapText="1"/>
      <protection locked="0"/>
    </xf>
    <xf numFmtId="0" fontId="71" fillId="0" borderId="20" xfId="0" applyFont="1" applyBorder="1" applyAlignment="1" applyProtection="1">
      <alignment wrapText="1"/>
      <protection locked="0"/>
    </xf>
    <xf numFmtId="0" fontId="70" fillId="26" borderId="0" xfId="0" applyFont="1" applyFill="1" applyProtection="1">
      <protection locked="0"/>
    </xf>
    <xf numFmtId="0" fontId="71" fillId="26" borderId="0" xfId="0" applyFont="1" applyFill="1" applyProtection="1">
      <protection locked="0"/>
    </xf>
    <xf numFmtId="0" fontId="71" fillId="26" borderId="27" xfId="0" applyFont="1" applyFill="1" applyBorder="1" applyProtection="1">
      <protection locked="0"/>
    </xf>
    <xf numFmtId="4" fontId="65" fillId="26" borderId="0" xfId="0" applyNumberFormat="1" applyFont="1" applyFill="1" applyBorder="1" applyAlignment="1" applyProtection="1">
      <alignment horizontal="right"/>
      <protection locked="0"/>
    </xf>
    <xf numFmtId="0" fontId="71" fillId="26" borderId="20" xfId="0" applyFont="1" applyFill="1" applyBorder="1" applyProtection="1">
      <protection locked="0"/>
    </xf>
    <xf numFmtId="4" fontId="71" fillId="0" borderId="19" xfId="0" applyNumberFormat="1" applyFont="1" applyBorder="1" applyAlignment="1" applyProtection="1">
      <alignment horizontal="right"/>
      <protection locked="0"/>
    </xf>
    <xf numFmtId="4" fontId="65" fillId="0" borderId="19" xfId="0" applyNumberFormat="1" applyFont="1" applyBorder="1" applyAlignment="1" applyProtection="1">
      <alignment horizontal="right"/>
      <protection locked="0"/>
    </xf>
    <xf numFmtId="0" fontId="71" fillId="0" borderId="15" xfId="0" applyFont="1" applyBorder="1" applyProtection="1">
      <protection locked="0"/>
    </xf>
    <xf numFmtId="0" fontId="71" fillId="0" borderId="17" xfId="0" applyFont="1" applyBorder="1" applyAlignment="1" applyProtection="1">
      <alignment wrapText="1"/>
      <protection locked="0"/>
    </xf>
    <xf numFmtId="0" fontId="71" fillId="0" borderId="27" xfId="0" applyFont="1" applyBorder="1" applyAlignment="1" applyProtection="1">
      <alignment wrapText="1"/>
      <protection locked="0"/>
    </xf>
    <xf numFmtId="0" fontId="71" fillId="0" borderId="0" xfId="0" applyFont="1" applyBorder="1" applyAlignment="1" applyProtection="1">
      <alignment wrapText="1"/>
      <protection locked="0"/>
    </xf>
    <xf numFmtId="0" fontId="71" fillId="0" borderId="2" xfId="0" applyFont="1" applyBorder="1" applyAlignment="1" applyProtection="1">
      <alignment wrapText="1"/>
      <protection locked="0"/>
    </xf>
    <xf numFmtId="4" fontId="71" fillId="0" borderId="17" xfId="0" applyNumberFormat="1" applyFont="1" applyBorder="1" applyAlignment="1" applyProtection="1">
      <alignment horizontal="right" wrapText="1"/>
      <protection locked="0"/>
    </xf>
    <xf numFmtId="4" fontId="70" fillId="0" borderId="1" xfId="0" applyNumberFormat="1" applyFont="1" applyBorder="1" applyAlignment="1" applyProtection="1">
      <alignment horizontal="right"/>
      <protection locked="0"/>
    </xf>
    <xf numFmtId="166" fontId="71" fillId="0" borderId="17" xfId="0" applyNumberFormat="1" applyFont="1" applyBorder="1" applyAlignment="1" applyProtection="1">
      <alignment horizontal="center" wrapText="1"/>
      <protection locked="0"/>
    </xf>
    <xf numFmtId="166" fontId="71" fillId="0" borderId="0" xfId="0" applyNumberFormat="1" applyFont="1" applyBorder="1" applyAlignment="1" applyProtection="1">
      <alignment horizontal="center" wrapText="1"/>
      <protection locked="0"/>
    </xf>
    <xf numFmtId="166" fontId="71" fillId="0" borderId="2" xfId="0" applyNumberFormat="1" applyFont="1" applyBorder="1" applyAlignment="1" applyProtection="1">
      <alignment horizontal="center" wrapText="1"/>
      <protection locked="0"/>
    </xf>
    <xf numFmtId="0" fontId="71" fillId="0" borderId="0" xfId="0" applyFont="1" applyAlignment="1" applyProtection="1">
      <alignment horizontal="left" vertical="center" wrapText="1"/>
      <protection locked="0"/>
    </xf>
    <xf numFmtId="166" fontId="71" fillId="0" borderId="23" xfId="0" applyNumberFormat="1" applyFont="1" applyBorder="1" applyAlignment="1" applyProtection="1">
      <alignment horizontal="center" wrapText="1"/>
      <protection locked="0"/>
    </xf>
    <xf numFmtId="0" fontId="63" fillId="0" borderId="0" xfId="0" applyFont="1" applyAlignment="1" applyProtection="1">
      <alignment horizontal="left" vertical="top" wrapText="1"/>
      <protection locked="0"/>
    </xf>
    <xf numFmtId="0" fontId="71" fillId="0" borderId="0" xfId="0" applyFont="1" applyBorder="1" applyAlignment="1" applyProtection="1">
      <alignment horizontal="left" vertical="center" wrapText="1"/>
      <protection locked="0"/>
    </xf>
    <xf numFmtId="4" fontId="71" fillId="0" borderId="14" xfId="0" applyNumberFormat="1" applyFont="1" applyBorder="1" applyAlignment="1" applyProtection="1">
      <alignment horizontal="center"/>
      <protection locked="0"/>
    </xf>
    <xf numFmtId="4" fontId="71" fillId="0" borderId="19" xfId="0" applyNumberFormat="1" applyFont="1" applyBorder="1" applyAlignment="1" applyProtection="1">
      <alignment horizontal="center"/>
      <protection locked="0"/>
    </xf>
    <xf numFmtId="4" fontId="71" fillId="0" borderId="15" xfId="0" applyNumberFormat="1" applyFont="1" applyBorder="1" applyAlignment="1" applyProtection="1">
      <alignment horizontal="center"/>
      <protection locked="0"/>
    </xf>
    <xf numFmtId="4" fontId="71" fillId="32" borderId="1" xfId="0" applyNumberFormat="1" applyFont="1" applyFill="1" applyBorder="1" applyAlignment="1" applyProtection="1">
      <alignment horizontal="right"/>
      <protection locked="0"/>
    </xf>
    <xf numFmtId="4" fontId="71" fillId="0" borderId="1" xfId="0" applyNumberFormat="1" applyFont="1" applyBorder="1" applyAlignment="1" applyProtection="1">
      <alignment horizontal="right"/>
      <protection locked="0"/>
    </xf>
    <xf numFmtId="0" fontId="71" fillId="0" borderId="20" xfId="0" applyFont="1" applyBorder="1" applyAlignment="1" applyProtection="1">
      <alignment horizontal="left" vertical="center" wrapText="1"/>
      <protection locked="0"/>
    </xf>
    <xf numFmtId="0" fontId="71" fillId="0" borderId="23" xfId="0" applyFont="1" applyBorder="1" applyAlignment="1" applyProtection="1">
      <alignment horizontal="left" vertical="center" wrapText="1"/>
      <protection locked="0"/>
    </xf>
    <xf numFmtId="0" fontId="65" fillId="0" borderId="0" xfId="0" applyFont="1" applyProtection="1">
      <protection locked="0"/>
    </xf>
    <xf numFmtId="4" fontId="65" fillId="26" borderId="27" xfId="0" applyNumberFormat="1" applyFont="1" applyFill="1" applyBorder="1" applyAlignment="1" applyProtection="1">
      <alignment horizontal="right"/>
      <protection locked="0"/>
    </xf>
    <xf numFmtId="4" fontId="65" fillId="26" borderId="0" xfId="0" applyNumberFormat="1" applyFont="1" applyFill="1" applyBorder="1" applyAlignment="1" applyProtection="1">
      <alignment horizontal="right" wrapText="1"/>
      <protection locked="0"/>
    </xf>
    <xf numFmtId="4" fontId="65" fillId="26" borderId="20" xfId="0" applyNumberFormat="1" applyFont="1" applyFill="1" applyBorder="1" applyAlignment="1" applyProtection="1">
      <alignment horizontal="right"/>
      <protection locked="0"/>
    </xf>
    <xf numFmtId="4" fontId="65" fillId="26" borderId="23" xfId="0" applyNumberFormat="1" applyFont="1" applyFill="1" applyBorder="1" applyAlignment="1" applyProtection="1">
      <alignment horizontal="right"/>
      <protection locked="0"/>
    </xf>
    <xf numFmtId="0" fontId="71" fillId="0" borderId="0" xfId="0" applyFont="1" applyAlignment="1" applyProtection="1">
      <alignment horizontal="left" vertical="top" wrapText="1"/>
      <protection locked="0"/>
    </xf>
    <xf numFmtId="4" fontId="71" fillId="0" borderId="0" xfId="0" applyNumberFormat="1" applyFont="1" applyAlignment="1" applyProtection="1">
      <alignment horizontal="right" wrapText="1"/>
      <protection locked="0"/>
    </xf>
    <xf numFmtId="166" fontId="65" fillId="0" borderId="0" xfId="3" applyNumberFormat="1" applyFont="1" applyAlignment="1" applyProtection="1">
      <alignment horizontal="right" wrapText="1"/>
      <protection locked="0"/>
    </xf>
    <xf numFmtId="4" fontId="65" fillId="32" borderId="21" xfId="0" applyNumberFormat="1" applyFont="1" applyFill="1" applyBorder="1" applyAlignment="1" applyProtection="1">
      <alignment horizontal="right"/>
      <protection locked="0"/>
    </xf>
    <xf numFmtId="4" fontId="65" fillId="0" borderId="21" xfId="0" applyNumberFormat="1" applyFont="1" applyBorder="1" applyAlignment="1" applyProtection="1">
      <alignment horizontal="right"/>
      <protection locked="0"/>
    </xf>
    <xf numFmtId="4" fontId="65" fillId="32" borderId="22" xfId="0" applyNumberFormat="1" applyFont="1" applyFill="1" applyBorder="1" applyAlignment="1" applyProtection="1">
      <alignment horizontal="right"/>
      <protection locked="0"/>
    </xf>
    <xf numFmtId="4" fontId="65" fillId="0" borderId="22" xfId="0" applyNumberFormat="1" applyFont="1" applyBorder="1" applyAlignment="1" applyProtection="1">
      <alignment horizontal="right"/>
      <protection locked="0"/>
    </xf>
    <xf numFmtId="0" fontId="71" fillId="0" borderId="27" xfId="0" applyFont="1" applyBorder="1" applyAlignment="1" applyProtection="1">
      <alignment horizontal="left" vertical="center" wrapText="1"/>
      <protection locked="0"/>
    </xf>
    <xf numFmtId="4" fontId="65" fillId="0" borderId="15" xfId="0" applyNumberFormat="1" applyFont="1" applyBorder="1" applyAlignment="1" applyProtection="1">
      <alignment horizontal="right"/>
      <protection locked="0"/>
    </xf>
    <xf numFmtId="4" fontId="75" fillId="0" borderId="17" xfId="0" applyNumberFormat="1" applyFont="1" applyBorder="1" applyAlignment="1" applyProtection="1">
      <alignment horizontal="right"/>
      <protection locked="0"/>
    </xf>
    <xf numFmtId="4" fontId="75" fillId="0" borderId="27" xfId="0" applyNumberFormat="1" applyFont="1" applyBorder="1" applyAlignment="1" applyProtection="1">
      <alignment horizontal="right"/>
      <protection locked="0"/>
    </xf>
    <xf numFmtId="0" fontId="76" fillId="0" borderId="0" xfId="0" applyFont="1" applyBorder="1" applyProtection="1">
      <protection locked="0"/>
    </xf>
    <xf numFmtId="0" fontId="76" fillId="0" borderId="0" xfId="0" applyFont="1" applyProtection="1">
      <protection locked="0"/>
    </xf>
    <xf numFmtId="0" fontId="74" fillId="0" borderId="0" xfId="0" applyFont="1" applyProtection="1">
      <protection locked="0"/>
    </xf>
    <xf numFmtId="4" fontId="75" fillId="0" borderId="0" xfId="0" applyNumberFormat="1" applyFont="1" applyBorder="1" applyAlignment="1" applyProtection="1">
      <alignment horizontal="right" wrapText="1"/>
      <protection locked="0"/>
    </xf>
    <xf numFmtId="4" fontId="75" fillId="0" borderId="20" xfId="0" applyNumberFormat="1" applyFont="1" applyBorder="1" applyAlignment="1" applyProtection="1">
      <alignment horizontal="right" wrapText="1"/>
      <protection locked="0"/>
    </xf>
    <xf numFmtId="0" fontId="76" fillId="0" borderId="0" xfId="0" applyFont="1" applyBorder="1" applyAlignment="1" applyProtection="1">
      <alignment wrapText="1"/>
      <protection locked="0"/>
    </xf>
    <xf numFmtId="0" fontId="76" fillId="0" borderId="0" xfId="0" applyFont="1" applyAlignment="1" applyProtection="1">
      <alignment wrapText="1"/>
      <protection locked="0"/>
    </xf>
    <xf numFmtId="0" fontId="74" fillId="0" borderId="0" xfId="0" applyFont="1" applyAlignment="1" applyProtection="1">
      <alignment wrapText="1"/>
      <protection locked="0"/>
    </xf>
    <xf numFmtId="4" fontId="75" fillId="0" borderId="2" xfId="0" applyNumberFormat="1" applyFont="1" applyBorder="1" applyAlignment="1" applyProtection="1">
      <alignment horizontal="right" wrapText="1"/>
      <protection locked="0"/>
    </xf>
    <xf numFmtId="4" fontId="75" fillId="0" borderId="23" xfId="0" applyNumberFormat="1" applyFont="1" applyBorder="1" applyAlignment="1" applyProtection="1">
      <alignment horizontal="right" wrapText="1"/>
      <protection locked="0"/>
    </xf>
    <xf numFmtId="0" fontId="70" fillId="0" borderId="20" xfId="0" applyFont="1" applyBorder="1" applyAlignment="1" applyProtection="1">
      <alignment vertical="top" wrapText="1"/>
      <protection locked="0"/>
    </xf>
    <xf numFmtId="4" fontId="71" fillId="0" borderId="19" xfId="0" applyNumberFormat="1" applyFont="1" applyBorder="1" applyAlignment="1" applyProtection="1">
      <alignment wrapText="1"/>
      <protection locked="0"/>
    </xf>
    <xf numFmtId="4" fontId="71" fillId="0" borderId="15" xfId="0" applyNumberFormat="1" applyFont="1" applyBorder="1" applyAlignment="1" applyProtection="1">
      <alignment wrapText="1"/>
      <protection locked="0"/>
    </xf>
    <xf numFmtId="0" fontId="70" fillId="26" borderId="20" xfId="0" applyFont="1" applyFill="1" applyBorder="1" applyAlignment="1" applyProtection="1">
      <alignment vertical="top" wrapText="1"/>
      <protection locked="0"/>
    </xf>
    <xf numFmtId="0" fontId="70" fillId="26" borderId="0" xfId="0" applyFont="1" applyFill="1" applyBorder="1" applyAlignment="1" applyProtection="1">
      <alignment wrapText="1"/>
      <protection locked="0"/>
    </xf>
    <xf numFmtId="0" fontId="70" fillId="26" borderId="0" xfId="0" applyFont="1" applyFill="1" applyAlignment="1" applyProtection="1">
      <alignment wrapText="1"/>
      <protection locked="0"/>
    </xf>
    <xf numFmtId="0" fontId="71" fillId="26" borderId="0" xfId="0" applyFont="1" applyFill="1" applyAlignment="1" applyProtection="1">
      <alignment wrapText="1"/>
      <protection locked="0"/>
    </xf>
    <xf numFmtId="0" fontId="71" fillId="0" borderId="19" xfId="0" applyFont="1" applyBorder="1" applyAlignment="1" applyProtection="1">
      <alignment wrapText="1"/>
      <protection locked="0"/>
    </xf>
    <xf numFmtId="0" fontId="71" fillId="0" borderId="15" xfId="0" applyFont="1" applyBorder="1" applyAlignment="1" applyProtection="1">
      <alignment wrapText="1"/>
      <protection locked="0"/>
    </xf>
    <xf numFmtId="0" fontId="71" fillId="0" borderId="19" xfId="0" applyFont="1" applyBorder="1" applyAlignment="1" applyProtection="1">
      <protection locked="0"/>
    </xf>
    <xf numFmtId="0" fontId="71" fillId="0" borderId="15" xfId="0" applyFont="1" applyBorder="1" applyAlignment="1" applyProtection="1">
      <protection locked="0"/>
    </xf>
    <xf numFmtId="0" fontId="70" fillId="0" borderId="0" xfId="0" applyFont="1" applyFill="1" applyBorder="1" applyProtection="1">
      <protection locked="0"/>
    </xf>
    <xf numFmtId="0" fontId="70" fillId="0" borderId="0" xfId="0" applyFont="1" applyFill="1" applyProtection="1">
      <protection locked="0"/>
    </xf>
    <xf numFmtId="0" fontId="71" fillId="0" borderId="0" xfId="0" applyFont="1" applyFill="1" applyProtection="1">
      <protection locked="0"/>
    </xf>
    <xf numFmtId="166" fontId="71" fillId="0" borderId="17" xfId="0" applyNumberFormat="1" applyFont="1" applyBorder="1" applyAlignment="1" applyProtection="1">
      <alignment horizontal="center"/>
      <protection locked="0"/>
    </xf>
    <xf numFmtId="166" fontId="71" fillId="0" borderId="0" xfId="0" applyNumberFormat="1" applyFont="1" applyBorder="1" applyAlignment="1" applyProtection="1">
      <alignment horizontal="center"/>
      <protection locked="0"/>
    </xf>
    <xf numFmtId="4" fontId="71" fillId="0" borderId="19" xfId="0" applyNumberFormat="1" applyFont="1" applyBorder="1" applyAlignment="1" applyProtection="1">
      <protection locked="0"/>
    </xf>
    <xf numFmtId="4" fontId="71" fillId="0" borderId="15" xfId="0" applyNumberFormat="1" applyFont="1" applyBorder="1" applyAlignment="1" applyProtection="1">
      <protection locked="0"/>
    </xf>
    <xf numFmtId="0" fontId="71" fillId="26" borderId="19" xfId="0" applyFont="1" applyFill="1" applyBorder="1" applyAlignment="1" applyProtection="1">
      <protection locked="0"/>
    </xf>
    <xf numFmtId="0" fontId="71" fillId="26" borderId="15" xfId="0" applyFont="1" applyFill="1" applyBorder="1" applyAlignment="1" applyProtection="1">
      <protection locked="0"/>
    </xf>
    <xf numFmtId="166" fontId="65" fillId="26" borderId="17" xfId="3" applyNumberFormat="1" applyFont="1" applyFill="1" applyBorder="1" applyAlignment="1" applyProtection="1">
      <alignment horizontal="center"/>
      <protection locked="0"/>
    </xf>
    <xf numFmtId="166" fontId="65" fillId="26" borderId="27" xfId="3" applyNumberFormat="1" applyFont="1" applyFill="1" applyBorder="1" applyAlignment="1" applyProtection="1">
      <alignment horizontal="center"/>
      <protection locked="0"/>
    </xf>
    <xf numFmtId="166" fontId="65" fillId="0" borderId="2" xfId="3" applyNumberFormat="1" applyFont="1" applyBorder="1" applyAlignment="1" applyProtection="1">
      <alignment horizontal="center"/>
      <protection locked="0"/>
    </xf>
    <xf numFmtId="166" fontId="65" fillId="0" borderId="23" xfId="3" applyNumberFormat="1" applyFont="1" applyBorder="1" applyAlignment="1" applyProtection="1">
      <alignment horizontal="center"/>
      <protection locked="0"/>
    </xf>
    <xf numFmtId="4" fontId="70" fillId="0" borderId="19" xfId="0" applyNumberFormat="1" applyFont="1" applyBorder="1" applyAlignment="1" applyProtection="1">
      <alignment wrapText="1"/>
      <protection locked="0"/>
    </xf>
    <xf numFmtId="4" fontId="70" fillId="0" borderId="15" xfId="0" applyNumberFormat="1" applyFont="1" applyBorder="1" applyAlignment="1" applyProtection="1">
      <alignment wrapText="1"/>
      <protection locked="0"/>
    </xf>
    <xf numFmtId="4" fontId="76" fillId="0" borderId="19" xfId="0" applyNumberFormat="1" applyFont="1" applyBorder="1" applyAlignment="1" applyProtection="1">
      <alignment wrapText="1"/>
      <protection locked="0"/>
    </xf>
    <xf numFmtId="4" fontId="76" fillId="0" borderId="15" xfId="0" applyNumberFormat="1" applyFont="1" applyBorder="1" applyAlignment="1" applyProtection="1">
      <alignment wrapText="1"/>
      <protection locked="0"/>
    </xf>
    <xf numFmtId="4" fontId="70" fillId="26" borderId="19" xfId="0" applyNumberFormat="1" applyFont="1" applyFill="1" applyBorder="1" applyAlignment="1" applyProtection="1">
      <alignment wrapText="1"/>
      <protection locked="0"/>
    </xf>
    <xf numFmtId="4" fontId="70" fillId="26" borderId="15" xfId="0" applyNumberFormat="1" applyFont="1" applyFill="1" applyBorder="1" applyAlignment="1" applyProtection="1">
      <alignment wrapText="1"/>
      <protection locked="0"/>
    </xf>
    <xf numFmtId="4" fontId="65" fillId="26" borderId="22" xfId="0" applyNumberFormat="1" applyFont="1" applyFill="1" applyBorder="1" applyAlignment="1" applyProtection="1">
      <alignment horizontal="right"/>
      <protection locked="0"/>
    </xf>
    <xf numFmtId="0" fontId="71" fillId="0" borderId="0" xfId="0" applyFont="1" applyAlignment="1" applyProtection="1">
      <alignment horizontal="center" wrapText="1"/>
      <protection locked="0"/>
    </xf>
    <xf numFmtId="0" fontId="70" fillId="0" borderId="0" xfId="0" applyFont="1" applyFill="1" applyBorder="1" applyAlignment="1" applyProtection="1">
      <alignment horizontal="left" vertical="top" wrapText="1"/>
      <protection locked="0"/>
    </xf>
    <xf numFmtId="4" fontId="70" fillId="0" borderId="0" xfId="0" applyNumberFormat="1" applyFont="1" applyBorder="1" applyProtection="1">
      <protection locked="0"/>
    </xf>
    <xf numFmtId="0" fontId="74" fillId="0" borderId="19" xfId="0" applyFont="1" applyBorder="1" applyAlignment="1" applyProtection="1">
      <alignment wrapText="1"/>
      <protection locked="0"/>
    </xf>
    <xf numFmtId="0" fontId="74" fillId="0" borderId="15" xfId="0" applyFont="1" applyBorder="1" applyAlignment="1" applyProtection="1">
      <alignment wrapText="1"/>
      <protection locked="0"/>
    </xf>
    <xf numFmtId="0" fontId="63" fillId="25" borderId="0" xfId="0" applyFont="1" applyFill="1" applyAlignment="1" applyProtection="1">
      <alignment horizontal="left" vertical="top" wrapText="1"/>
      <protection locked="0"/>
    </xf>
    <xf numFmtId="4" fontId="65" fillId="25" borderId="0" xfId="0" applyNumberFormat="1" applyFont="1" applyFill="1" applyAlignment="1" applyProtection="1">
      <alignment horizontal="right"/>
      <protection locked="0"/>
    </xf>
    <xf numFmtId="0" fontId="63" fillId="25" borderId="0" xfId="0" applyFont="1" applyFill="1" applyAlignment="1" applyProtection="1">
      <alignment horizontal="center" vertical="center"/>
      <protection locked="0"/>
    </xf>
    <xf numFmtId="0" fontId="71" fillId="0" borderId="17" xfId="0" applyFont="1" applyBorder="1" applyAlignment="1" applyProtection="1">
      <protection locked="0"/>
    </xf>
    <xf numFmtId="0" fontId="71" fillId="0" borderId="27" xfId="0" applyFont="1" applyBorder="1" applyAlignment="1" applyProtection="1">
      <protection locked="0"/>
    </xf>
    <xf numFmtId="0" fontId="71" fillId="0" borderId="2" xfId="0" applyFont="1" applyBorder="1" applyAlignment="1" applyProtection="1">
      <protection locked="0"/>
    </xf>
    <xf numFmtId="0" fontId="71" fillId="0" borderId="23" xfId="0" applyFont="1" applyBorder="1" applyAlignment="1" applyProtection="1">
      <protection locked="0"/>
    </xf>
    <xf numFmtId="4" fontId="82" fillId="0" borderId="0" xfId="0" applyNumberFormat="1" applyFont="1" applyBorder="1" applyProtection="1">
      <protection locked="0"/>
    </xf>
    <xf numFmtId="4" fontId="65" fillId="0" borderId="20" xfId="0" applyNumberFormat="1" applyFont="1" applyBorder="1" applyAlignment="1" applyProtection="1">
      <alignment horizontal="right" wrapText="1"/>
      <protection locked="0"/>
    </xf>
    <xf numFmtId="0" fontId="70" fillId="0" borderId="0" xfId="0" applyFont="1" applyBorder="1" applyAlignment="1" applyProtection="1">
      <alignment vertical="top" wrapText="1"/>
      <protection locked="0"/>
    </xf>
    <xf numFmtId="0" fontId="73" fillId="0" borderId="17" xfId="0" applyFont="1" applyBorder="1" applyAlignment="1" applyProtection="1">
      <alignment wrapText="1"/>
      <protection locked="0"/>
    </xf>
    <xf numFmtId="0" fontId="73" fillId="0" borderId="27" xfId="0" applyFont="1" applyBorder="1" applyAlignment="1" applyProtection="1">
      <alignment wrapText="1"/>
      <protection locked="0"/>
    </xf>
    <xf numFmtId="0" fontId="73" fillId="0" borderId="0" xfId="0" applyFont="1" applyBorder="1" applyAlignment="1" applyProtection="1">
      <alignment wrapText="1"/>
      <protection locked="0"/>
    </xf>
    <xf numFmtId="0" fontId="73" fillId="0" borderId="20" xfId="0" applyFont="1" applyBorder="1" applyAlignment="1" applyProtection="1">
      <alignment wrapText="1"/>
      <protection locked="0"/>
    </xf>
    <xf numFmtId="0" fontId="73" fillId="0" borderId="2" xfId="0" applyFont="1" applyBorder="1" applyAlignment="1" applyProtection="1">
      <alignment wrapText="1"/>
      <protection locked="0"/>
    </xf>
    <xf numFmtId="0" fontId="73" fillId="0" borderId="23" xfId="0" applyFont="1" applyBorder="1" applyAlignment="1" applyProtection="1">
      <alignment wrapText="1"/>
      <protection locked="0"/>
    </xf>
    <xf numFmtId="4" fontId="64" fillId="26" borderId="17" xfId="0" applyNumberFormat="1" applyFont="1" applyFill="1" applyBorder="1" applyAlignment="1" applyProtection="1">
      <alignment horizontal="right"/>
      <protection locked="0"/>
    </xf>
    <xf numFmtId="4" fontId="64" fillId="26" borderId="27" xfId="0" applyNumberFormat="1" applyFont="1" applyFill="1" applyBorder="1" applyAlignment="1" applyProtection="1">
      <alignment horizontal="right"/>
      <protection locked="0"/>
    </xf>
    <xf numFmtId="0" fontId="83" fillId="26" borderId="0" xfId="0" applyFont="1" applyFill="1" applyBorder="1" applyProtection="1">
      <protection locked="0"/>
    </xf>
    <xf numFmtId="0" fontId="83" fillId="26" borderId="0" xfId="0" applyFont="1" applyFill="1" applyProtection="1">
      <protection locked="0"/>
    </xf>
    <xf numFmtId="0" fontId="63" fillId="26" borderId="0" xfId="0" applyFont="1" applyFill="1" applyProtection="1">
      <protection locked="0"/>
    </xf>
    <xf numFmtId="4" fontId="64" fillId="0" borderId="0" xfId="0" applyNumberFormat="1" applyFont="1" applyBorder="1" applyAlignment="1" applyProtection="1">
      <alignment horizontal="right" wrapText="1"/>
      <protection locked="0"/>
    </xf>
    <xf numFmtId="4" fontId="64" fillId="0" borderId="20" xfId="0" applyNumberFormat="1" applyFont="1" applyBorder="1" applyAlignment="1" applyProtection="1">
      <alignment horizontal="right" wrapText="1"/>
      <protection locked="0"/>
    </xf>
    <xf numFmtId="0" fontId="83" fillId="0" borderId="0" xfId="0" applyFont="1" applyBorder="1" applyAlignment="1" applyProtection="1">
      <alignment wrapText="1"/>
      <protection locked="0"/>
    </xf>
    <xf numFmtId="0" fontId="83" fillId="0" borderId="0" xfId="0" applyFont="1" applyAlignment="1" applyProtection="1">
      <alignment wrapText="1"/>
      <protection locked="0"/>
    </xf>
    <xf numFmtId="0" fontId="63" fillId="0" borderId="0" xfId="0" applyFont="1" applyAlignment="1" applyProtection="1">
      <alignment wrapText="1"/>
      <protection locked="0"/>
    </xf>
    <xf numFmtId="4" fontId="64" fillId="0" borderId="0" xfId="0" applyNumberFormat="1" applyFont="1" applyBorder="1" applyAlignment="1" applyProtection="1">
      <alignment horizontal="right"/>
      <protection locked="0"/>
    </xf>
    <xf numFmtId="4" fontId="64" fillId="0" borderId="20" xfId="0" applyNumberFormat="1" applyFont="1" applyBorder="1" applyAlignment="1" applyProtection="1">
      <alignment horizontal="right"/>
      <protection locked="0"/>
    </xf>
    <xf numFmtId="0" fontId="83" fillId="0" borderId="0" xfId="0" applyFont="1" applyBorder="1" applyProtection="1">
      <protection locked="0"/>
    </xf>
    <xf numFmtId="0" fontId="83" fillId="0" borderId="0" xfId="0" applyFont="1" applyProtection="1">
      <protection locked="0"/>
    </xf>
    <xf numFmtId="0" fontId="63" fillId="0" borderId="0" xfId="0" applyFont="1" applyProtection="1">
      <protection locked="0"/>
    </xf>
    <xf numFmtId="4" fontId="64" fillId="0" borderId="2" xfId="0" applyNumberFormat="1" applyFont="1" applyBorder="1" applyAlignment="1" applyProtection="1">
      <alignment horizontal="right"/>
      <protection locked="0"/>
    </xf>
    <xf numFmtId="4" fontId="64" fillId="0" borderId="23" xfId="0" applyNumberFormat="1" applyFont="1" applyBorder="1" applyAlignment="1" applyProtection="1">
      <alignment horizontal="right"/>
      <protection locked="0"/>
    </xf>
    <xf numFmtId="0" fontId="64" fillId="0" borderId="19" xfId="0" applyFont="1" applyBorder="1" applyAlignment="1" applyProtection="1">
      <alignment wrapText="1"/>
      <protection locked="0"/>
    </xf>
    <xf numFmtId="0" fontId="64" fillId="0" borderId="15" xfId="0" applyFont="1" applyBorder="1" applyAlignment="1" applyProtection="1">
      <alignment wrapText="1"/>
      <protection locked="0"/>
    </xf>
    <xf numFmtId="4" fontId="65" fillId="0" borderId="22" xfId="0" applyNumberFormat="1" applyFont="1" applyFill="1" applyBorder="1" applyAlignment="1" applyProtection="1">
      <alignment horizontal="right" wrapText="1"/>
      <protection locked="0"/>
    </xf>
    <xf numFmtId="0" fontId="65" fillId="0" borderId="0" xfId="0" applyFont="1" applyFill="1" applyProtection="1">
      <protection locked="0"/>
    </xf>
    <xf numFmtId="4" fontId="65" fillId="0" borderId="21" xfId="0" applyNumberFormat="1" applyFont="1" applyFill="1" applyBorder="1" applyAlignment="1" applyProtection="1">
      <alignment horizontal="right" wrapText="1"/>
      <protection locked="0"/>
    </xf>
    <xf numFmtId="0" fontId="65" fillId="0" borderId="19" xfId="0" applyFont="1" applyFill="1" applyBorder="1" applyAlignment="1" applyProtection="1">
      <alignment wrapText="1"/>
      <protection locked="0"/>
    </xf>
    <xf numFmtId="0" fontId="65" fillId="0" borderId="15" xfId="0" applyFont="1" applyFill="1" applyBorder="1" applyAlignment="1" applyProtection="1">
      <alignment wrapText="1"/>
      <protection locked="0"/>
    </xf>
    <xf numFmtId="0" fontId="65" fillId="0" borderId="17" xfId="0" applyFont="1" applyFill="1" applyBorder="1" applyAlignment="1" applyProtection="1">
      <alignment wrapText="1"/>
      <protection locked="0"/>
    </xf>
    <xf numFmtId="0" fontId="65" fillId="0" borderId="27" xfId="0" applyFont="1" applyFill="1" applyBorder="1" applyAlignment="1" applyProtection="1">
      <alignment wrapText="1"/>
      <protection locked="0"/>
    </xf>
    <xf numFmtId="0" fontId="65" fillId="0" borderId="2" xfId="0" applyFont="1" applyFill="1" applyBorder="1" applyAlignment="1" applyProtection="1">
      <alignment wrapText="1"/>
      <protection locked="0"/>
    </xf>
    <xf numFmtId="0" fontId="65" fillId="0" borderId="23" xfId="0" applyFont="1" applyFill="1" applyBorder="1" applyAlignment="1" applyProtection="1">
      <alignment wrapText="1"/>
      <protection locked="0"/>
    </xf>
    <xf numFmtId="4" fontId="65" fillId="0" borderId="24" xfId="0" applyNumberFormat="1" applyFont="1" applyFill="1" applyBorder="1" applyAlignment="1" applyProtection="1">
      <alignment horizontal="right"/>
      <protection locked="0"/>
    </xf>
    <xf numFmtId="4" fontId="65" fillId="0" borderId="0" xfId="0" applyNumberFormat="1" applyFont="1" applyFill="1" applyAlignment="1" applyProtection="1">
      <alignment horizontal="right" wrapText="1"/>
      <protection locked="0"/>
    </xf>
    <xf numFmtId="0" fontId="83" fillId="0" borderId="0" xfId="0" applyFont="1" applyFill="1" applyBorder="1" applyAlignment="1" applyProtection="1">
      <alignment horizontal="right"/>
      <protection locked="0"/>
    </xf>
    <xf numFmtId="0" fontId="83" fillId="0" borderId="0" xfId="0" applyFont="1" applyFill="1" applyAlignment="1" applyProtection="1">
      <alignment horizontal="right"/>
      <protection locked="0"/>
    </xf>
    <xf numFmtId="0" fontId="63" fillId="0" borderId="0" xfId="0" applyFont="1" applyFill="1" applyAlignment="1" applyProtection="1">
      <alignment horizontal="right"/>
      <protection locked="0"/>
    </xf>
    <xf numFmtId="0" fontId="65" fillId="0" borderId="19" xfId="0" applyFont="1" applyBorder="1" applyAlignment="1" applyProtection="1">
      <alignment wrapText="1"/>
      <protection locked="0"/>
    </xf>
    <xf numFmtId="0" fontId="65" fillId="0" borderId="15" xfId="0" applyFont="1" applyBorder="1" applyAlignment="1" applyProtection="1">
      <alignment wrapText="1"/>
      <protection locked="0"/>
    </xf>
    <xf numFmtId="4" fontId="65" fillId="26" borderId="0" xfId="0" applyNumberFormat="1" applyFont="1" applyFill="1" applyAlignment="1" applyProtection="1">
      <alignment horizontal="right" wrapText="1"/>
      <protection locked="0"/>
    </xf>
    <xf numFmtId="0" fontId="83" fillId="0" borderId="0" xfId="0" applyFont="1" applyBorder="1" applyAlignment="1" applyProtection="1">
      <alignment horizontal="right"/>
      <protection locked="0"/>
    </xf>
    <xf numFmtId="0" fontId="83" fillId="0" borderId="0" xfId="0" applyFont="1" applyAlignment="1" applyProtection="1">
      <alignment horizontal="right"/>
      <protection locked="0"/>
    </xf>
    <xf numFmtId="0" fontId="63" fillId="0" borderId="0" xfId="0" applyFont="1" applyAlignment="1" applyProtection="1">
      <alignment horizontal="right"/>
      <protection locked="0"/>
    </xf>
    <xf numFmtId="4" fontId="65" fillId="0" borderId="22" xfId="0" applyNumberFormat="1" applyFont="1" applyFill="1" applyBorder="1" applyAlignment="1" applyProtection="1">
      <alignment horizontal="right"/>
      <protection locked="0"/>
    </xf>
    <xf numFmtId="4" fontId="65" fillId="26" borderId="0" xfId="0" applyNumberFormat="1" applyFont="1" applyFill="1" applyAlignment="1" applyProtection="1">
      <alignment horizontal="right"/>
      <protection locked="0"/>
    </xf>
    <xf numFmtId="0" fontId="71" fillId="26" borderId="0" xfId="0" applyFont="1" applyFill="1" applyBorder="1" applyProtection="1">
      <protection locked="0"/>
    </xf>
    <xf numFmtId="0" fontId="60" fillId="30" borderId="14" xfId="0" applyFont="1" applyFill="1" applyBorder="1" applyAlignment="1" applyProtection="1">
      <alignment horizontal="center" vertical="center" wrapText="1"/>
      <protection locked="0"/>
    </xf>
    <xf numFmtId="0" fontId="60" fillId="30" borderId="19" xfId="0" applyFont="1" applyFill="1" applyBorder="1" applyAlignment="1" applyProtection="1">
      <alignment horizontal="center" vertical="center" wrapText="1"/>
      <protection locked="0"/>
    </xf>
    <xf numFmtId="0" fontId="60" fillId="30" borderId="19" xfId="0" applyFont="1" applyFill="1" applyBorder="1" applyAlignment="1" applyProtection="1">
      <alignment vertical="center" wrapText="1"/>
      <protection locked="0"/>
    </xf>
    <xf numFmtId="4" fontId="60" fillId="30" borderId="15" xfId="0" applyNumberFormat="1" applyFont="1" applyFill="1" applyBorder="1" applyAlignment="1" applyProtection="1">
      <alignment vertical="center" wrapText="1"/>
      <protection locked="0"/>
    </xf>
    <xf numFmtId="4" fontId="63" fillId="0" borderId="0" xfId="0" applyNumberFormat="1" applyFont="1" applyAlignment="1" applyProtection="1">
      <alignment horizontal="right" wrapText="1"/>
      <protection locked="0"/>
    </xf>
    <xf numFmtId="166" fontId="63" fillId="0" borderId="0" xfId="0" applyNumberFormat="1" applyFont="1" applyAlignment="1" applyProtection="1">
      <alignment horizontal="right" wrapText="1"/>
      <protection locked="0"/>
    </xf>
    <xf numFmtId="166" fontId="65" fillId="0" borderId="0" xfId="3" applyNumberFormat="1" applyFont="1" applyAlignment="1" applyProtection="1">
      <alignment horizontal="right"/>
      <protection locked="0"/>
    </xf>
    <xf numFmtId="166" fontId="71" fillId="0" borderId="0" xfId="0" applyNumberFormat="1" applyFont="1" applyAlignment="1" applyProtection="1">
      <alignment horizontal="right" wrapText="1"/>
      <protection locked="0"/>
    </xf>
    <xf numFmtId="0" fontId="65" fillId="0" borderId="20" xfId="0" applyFont="1" applyBorder="1" applyProtection="1">
      <protection locked="0"/>
    </xf>
    <xf numFmtId="0" fontId="65" fillId="0" borderId="23" xfId="0" applyFont="1" applyBorder="1" applyProtection="1">
      <protection locked="0"/>
    </xf>
    <xf numFmtId="0" fontId="73" fillId="0" borderId="14" xfId="0" applyFont="1" applyBorder="1" applyAlignment="1" applyProtection="1">
      <alignment horizontal="left" vertical="top" wrapText="1"/>
      <protection locked="0"/>
    </xf>
    <xf numFmtId="0" fontId="71" fillId="0" borderId="0" xfId="0" applyFont="1" applyAlignment="1" applyProtection="1">
      <alignment horizontal="center"/>
      <protection locked="0"/>
    </xf>
    <xf numFmtId="4" fontId="70" fillId="0" borderId="0" xfId="0" applyNumberFormat="1" applyFont="1" applyAlignment="1" applyProtection="1">
      <alignment horizontal="right"/>
      <protection locked="0"/>
    </xf>
    <xf numFmtId="4" fontId="70" fillId="0" borderId="0" xfId="0" applyNumberFormat="1" applyFont="1" applyBorder="1" applyAlignment="1" applyProtection="1">
      <alignment horizontal="right"/>
      <protection locked="0"/>
    </xf>
    <xf numFmtId="166" fontId="65" fillId="0" borderId="0" xfId="3" applyNumberFormat="1" applyFont="1" applyAlignment="1" applyProtection="1">
      <alignment horizontal="center"/>
      <protection locked="0"/>
    </xf>
    <xf numFmtId="166" fontId="71" fillId="0" borderId="0" xfId="0" applyNumberFormat="1" applyFont="1" applyAlignment="1" applyProtection="1">
      <alignment horizontal="center"/>
      <protection locked="0"/>
    </xf>
    <xf numFmtId="0" fontId="71" fillId="0" borderId="0" xfId="0" applyFont="1" applyBorder="1" applyAlignment="1" applyProtection="1">
      <alignment vertical="top" wrapText="1"/>
      <protection locked="0"/>
    </xf>
    <xf numFmtId="0" fontId="63" fillId="0" borderId="0" xfId="0" applyFont="1" applyBorder="1" applyAlignment="1" applyProtection="1">
      <alignment vertical="top" wrapText="1"/>
      <protection locked="0"/>
    </xf>
    <xf numFmtId="0" fontId="71" fillId="0" borderId="0" xfId="0" applyFont="1" applyAlignment="1" applyProtection="1">
      <alignment vertical="top" wrapText="1"/>
      <protection locked="0"/>
    </xf>
    <xf numFmtId="4" fontId="65" fillId="0" borderId="23" xfId="0" applyNumberFormat="1" applyFont="1" applyBorder="1" applyAlignment="1" applyProtection="1">
      <alignment horizontal="right" wrapText="1"/>
      <protection locked="0"/>
    </xf>
    <xf numFmtId="4" fontId="65" fillId="0" borderId="19" xfId="0" applyNumberFormat="1" applyFont="1" applyFill="1" applyBorder="1" applyAlignment="1" applyProtection="1">
      <alignment horizontal="right"/>
      <protection locked="0"/>
    </xf>
    <xf numFmtId="4" fontId="65" fillId="0" borderId="15" xfId="0" applyNumberFormat="1" applyFont="1" applyFill="1" applyBorder="1" applyAlignment="1" applyProtection="1">
      <alignment horizontal="right" wrapText="1"/>
      <protection locked="0"/>
    </xf>
    <xf numFmtId="4" fontId="65" fillId="0" borderId="1" xfId="0" applyNumberFormat="1" applyFont="1" applyFill="1" applyBorder="1" applyAlignment="1" applyProtection="1">
      <alignment horizontal="right" wrapText="1"/>
      <protection locked="0"/>
    </xf>
    <xf numFmtId="4" fontId="65" fillId="0" borderId="27" xfId="0" applyNumberFormat="1" applyFont="1" applyBorder="1" applyAlignment="1" applyProtection="1">
      <alignment horizontal="right" wrapText="1"/>
      <protection locked="0"/>
    </xf>
    <xf numFmtId="0" fontId="70" fillId="26" borderId="0" xfId="0" applyFont="1" applyFill="1" applyBorder="1" applyAlignment="1" applyProtection="1">
      <protection locked="0"/>
    </xf>
    <xf numFmtId="0" fontId="70" fillId="26" borderId="0" xfId="0" applyFont="1" applyFill="1" applyAlignment="1" applyProtection="1">
      <protection locked="0"/>
    </xf>
    <xf numFmtId="0" fontId="71" fillId="26" borderId="0" xfId="0" applyFont="1" applyFill="1" applyAlignment="1" applyProtection="1">
      <protection locked="0"/>
    </xf>
    <xf numFmtId="0" fontId="73" fillId="0" borderId="0" xfId="0" applyFont="1" applyAlignment="1" applyProtection="1">
      <alignment horizontal="justify" vertical="center" wrapText="1"/>
      <protection locked="0"/>
    </xf>
    <xf numFmtId="166" fontId="71" fillId="0" borderId="1" xfId="0" applyNumberFormat="1" applyFont="1" applyBorder="1" applyAlignment="1" applyProtection="1">
      <alignment horizontal="right"/>
      <protection locked="0"/>
    </xf>
    <xf numFmtId="0" fontId="63" fillId="0" borderId="0" xfId="0" applyFont="1" applyBorder="1" applyAlignment="1" applyProtection="1">
      <alignment vertical="center" wrapText="1"/>
      <protection locked="0"/>
    </xf>
    <xf numFmtId="0" fontId="60" fillId="0" borderId="19" xfId="0" applyFont="1" applyFill="1" applyBorder="1" applyAlignment="1" applyProtection="1">
      <alignment vertical="center" wrapText="1"/>
      <protection locked="0"/>
    </xf>
    <xf numFmtId="0" fontId="83" fillId="0" borderId="0" xfId="0" applyFont="1" applyFill="1" applyBorder="1" applyProtection="1">
      <protection locked="0"/>
    </xf>
    <xf numFmtId="0" fontId="83" fillId="0" borderId="0" xfId="0" applyFont="1" applyFill="1" applyProtection="1">
      <protection locked="0"/>
    </xf>
    <xf numFmtId="0" fontId="63" fillId="0" borderId="0" xfId="0" applyFont="1" applyFill="1" applyProtection="1">
      <protection locked="0"/>
    </xf>
    <xf numFmtId="0" fontId="64" fillId="0" borderId="0" xfId="0"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60" fillId="0" borderId="0" xfId="0" applyFont="1" applyFill="1" applyBorder="1" applyAlignment="1" applyProtection="1">
      <alignment vertical="center" wrapText="1"/>
      <protection locked="0"/>
    </xf>
    <xf numFmtId="4" fontId="60" fillId="0" borderId="0" xfId="0" applyNumberFormat="1" applyFont="1" applyFill="1" applyBorder="1" applyAlignment="1" applyProtection="1">
      <alignment vertical="center" wrapText="1"/>
      <protection locked="0"/>
    </xf>
    <xf numFmtId="0" fontId="83" fillId="25" borderId="0" xfId="0" applyFont="1" applyFill="1" applyBorder="1" applyProtection="1">
      <protection locked="0"/>
    </xf>
    <xf numFmtId="0" fontId="83" fillId="25" borderId="0" xfId="0" applyFont="1" applyFill="1" applyProtection="1">
      <protection locked="0"/>
    </xf>
    <xf numFmtId="0" fontId="63" fillId="25" borderId="0" xfId="0" applyFont="1" applyFill="1" applyProtection="1">
      <protection locked="0"/>
    </xf>
    <xf numFmtId="0" fontId="60" fillId="0" borderId="15" xfId="0" applyFont="1" applyFill="1" applyBorder="1" applyAlignment="1" applyProtection="1">
      <alignment vertical="center" wrapText="1"/>
      <protection locked="0"/>
    </xf>
    <xf numFmtId="166" fontId="71" fillId="0" borderId="17" xfId="0" applyNumberFormat="1" applyFont="1" applyBorder="1" applyAlignment="1" applyProtection="1">
      <alignment horizontal="center" vertical="top"/>
      <protection locked="0"/>
    </xf>
    <xf numFmtId="0" fontId="63" fillId="0" borderId="27" xfId="0" applyFont="1" applyBorder="1" applyAlignment="1" applyProtection="1">
      <alignment vertical="center" wrapText="1"/>
      <protection locked="0"/>
    </xf>
    <xf numFmtId="166" fontId="71" fillId="0" borderId="0" xfId="0" applyNumberFormat="1" applyFont="1" applyBorder="1" applyAlignment="1" applyProtection="1">
      <alignment horizontal="center" vertical="top"/>
      <protection locked="0"/>
    </xf>
    <xf numFmtId="0" fontId="63" fillId="0" borderId="20" xfId="0" applyFont="1" applyBorder="1" applyAlignment="1" applyProtection="1">
      <alignment vertical="center" wrapText="1"/>
      <protection locked="0"/>
    </xf>
    <xf numFmtId="166" fontId="71" fillId="0" borderId="2" xfId="0" applyNumberFormat="1" applyFont="1" applyBorder="1" applyAlignment="1" applyProtection="1">
      <alignment horizontal="center" vertical="top"/>
      <protection locked="0"/>
    </xf>
    <xf numFmtId="0" fontId="63" fillId="0" borderId="23" xfId="0" applyFont="1" applyBorder="1" applyAlignment="1" applyProtection="1">
      <alignment vertical="center" wrapText="1"/>
      <protection locked="0"/>
    </xf>
    <xf numFmtId="166" fontId="71" fillId="0" borderId="0" xfId="0" applyNumberFormat="1" applyFont="1" applyAlignment="1" applyProtection="1">
      <alignment horizontal="center" vertical="top" wrapText="1"/>
      <protection locked="0"/>
    </xf>
    <xf numFmtId="166" fontId="71" fillId="0" borderId="1" xfId="0" applyNumberFormat="1" applyFont="1" applyBorder="1" applyAlignment="1" applyProtection="1">
      <alignment horizontal="right" vertical="top" wrapText="1"/>
      <protection locked="0"/>
    </xf>
    <xf numFmtId="166" fontId="71" fillId="25" borderId="0" xfId="0" applyNumberFormat="1" applyFont="1" applyFill="1" applyAlignment="1" applyProtection="1">
      <alignment horizontal="center" vertical="top"/>
      <protection locked="0"/>
    </xf>
    <xf numFmtId="166" fontId="71" fillId="25" borderId="0" xfId="0" applyNumberFormat="1" applyFont="1" applyFill="1" applyAlignment="1" applyProtection="1">
      <alignment horizontal="center" vertical="top" wrapText="1"/>
      <protection locked="0"/>
    </xf>
    <xf numFmtId="0" fontId="88" fillId="0" borderId="0" xfId="0" applyFont="1" applyFill="1" applyBorder="1" applyProtection="1">
      <protection locked="0"/>
    </xf>
    <xf numFmtId="4" fontId="65" fillId="0" borderId="13" xfId="0" applyNumberFormat="1" applyFont="1" applyBorder="1" applyAlignment="1" applyProtection="1">
      <alignment horizontal="right"/>
      <protection locked="0"/>
    </xf>
    <xf numFmtId="166" fontId="71" fillId="0" borderId="20" xfId="0" applyNumberFormat="1" applyFont="1" applyBorder="1" applyAlignment="1" applyProtection="1">
      <alignment horizontal="center"/>
      <protection locked="0"/>
    </xf>
    <xf numFmtId="166" fontId="71" fillId="0" borderId="2" xfId="0" applyNumberFormat="1" applyFont="1" applyBorder="1" applyAlignment="1" applyProtection="1">
      <alignment horizontal="center"/>
      <protection locked="0"/>
    </xf>
    <xf numFmtId="166" fontId="71" fillId="0" borderId="23" xfId="0" applyNumberFormat="1" applyFont="1" applyBorder="1" applyAlignment="1" applyProtection="1">
      <alignment horizontal="center"/>
      <protection locked="0"/>
    </xf>
    <xf numFmtId="0" fontId="63" fillId="0" borderId="0" xfId="0" applyFont="1" applyAlignment="1" applyProtection="1">
      <alignment horizontal="left" vertical="top"/>
      <protection locked="0"/>
    </xf>
    <xf numFmtId="0" fontId="60" fillId="30" borderId="14" xfId="0" applyFont="1" applyFill="1" applyBorder="1" applyAlignment="1" applyProtection="1">
      <alignment vertical="center" wrapText="1"/>
      <protection locked="0"/>
    </xf>
    <xf numFmtId="2" fontId="60" fillId="30" borderId="14" xfId="0" applyNumberFormat="1" applyFont="1" applyFill="1" applyBorder="1" applyAlignment="1" applyProtection="1">
      <alignment vertical="center" wrapText="1"/>
      <protection locked="0"/>
    </xf>
    <xf numFmtId="2" fontId="71" fillId="25" borderId="0" xfId="0" applyNumberFormat="1" applyFont="1" applyFill="1" applyAlignment="1" applyProtection="1">
      <alignment horizontal="center" vertical="top" wrapText="1"/>
      <protection locked="0"/>
    </xf>
    <xf numFmtId="0" fontId="65" fillId="25" borderId="0" xfId="0" applyFont="1" applyFill="1" applyAlignment="1" applyProtection="1">
      <alignment horizontal="left" vertical="top" wrapText="1"/>
      <protection locked="0"/>
    </xf>
    <xf numFmtId="0" fontId="65" fillId="0" borderId="0" xfId="0" applyFont="1" applyAlignment="1" applyProtection="1">
      <alignment horizontal="left" vertical="top" wrapText="1"/>
      <protection locked="0"/>
    </xf>
    <xf numFmtId="2" fontId="71" fillId="0" borderId="0" xfId="0" applyNumberFormat="1" applyFont="1" applyAlignment="1" applyProtection="1">
      <alignment horizontal="center" vertical="top" wrapText="1"/>
      <protection locked="0"/>
    </xf>
    <xf numFmtId="166" fontId="71" fillId="0" borderId="18" xfId="0" applyNumberFormat="1" applyFont="1" applyBorder="1" applyAlignment="1" applyProtection="1">
      <alignment horizontal="right"/>
      <protection locked="0"/>
    </xf>
    <xf numFmtId="166" fontId="71" fillId="26" borderId="0" xfId="0" applyNumberFormat="1" applyFont="1" applyFill="1" applyAlignment="1" applyProtection="1">
      <alignment horizontal="center" vertical="top"/>
      <protection locked="0"/>
    </xf>
    <xf numFmtId="172" fontId="71" fillId="32" borderId="1" xfId="0" applyNumberFormat="1" applyFont="1" applyFill="1" applyBorder="1" applyAlignment="1" applyProtection="1">
      <alignment horizontal="center" vertical="top"/>
      <protection locked="0"/>
    </xf>
    <xf numFmtId="166" fontId="65" fillId="26" borderId="1" xfId="3" applyNumberFormat="1" applyFont="1" applyFill="1" applyBorder="1" applyAlignment="1" applyProtection="1">
      <alignment horizontal="right" vertical="top"/>
      <protection locked="0"/>
    </xf>
    <xf numFmtId="0" fontId="71" fillId="0" borderId="0" xfId="0" applyFont="1" applyFill="1" applyBorder="1" applyProtection="1">
      <protection locked="0"/>
    </xf>
    <xf numFmtId="166" fontId="71" fillId="0" borderId="27" xfId="0" applyNumberFormat="1" applyFont="1" applyBorder="1" applyAlignment="1" applyProtection="1">
      <alignment horizontal="right"/>
      <protection locked="0"/>
    </xf>
    <xf numFmtId="166" fontId="71" fillId="0" borderId="20" xfId="0" applyNumberFormat="1" applyFont="1" applyBorder="1" applyAlignment="1" applyProtection="1">
      <alignment horizontal="right"/>
      <protection locked="0"/>
    </xf>
    <xf numFmtId="166" fontId="71" fillId="0" borderId="23" xfId="0" applyNumberFormat="1" applyFont="1" applyBorder="1" applyAlignment="1" applyProtection="1">
      <alignment horizontal="right"/>
      <protection locked="0"/>
    </xf>
    <xf numFmtId="166" fontId="71" fillId="26" borderId="0" xfId="0" applyNumberFormat="1" applyFont="1" applyFill="1" applyAlignment="1" applyProtection="1">
      <alignment horizontal="right"/>
      <protection locked="0"/>
    </xf>
    <xf numFmtId="166" fontId="71" fillId="0" borderId="27" xfId="0" applyNumberFormat="1" applyFont="1" applyBorder="1" applyProtection="1">
      <protection locked="0"/>
    </xf>
    <xf numFmtId="166" fontId="71" fillId="0" borderId="20" xfId="0" applyNumberFormat="1" applyFont="1" applyBorder="1" applyProtection="1">
      <protection locked="0"/>
    </xf>
    <xf numFmtId="4" fontId="65" fillId="25" borderId="1" xfId="0" applyNumberFormat="1" applyFont="1" applyFill="1" applyBorder="1" applyAlignment="1" applyProtection="1">
      <alignment horizontal="right"/>
      <protection locked="0"/>
    </xf>
    <xf numFmtId="0" fontId="65" fillId="0" borderId="0" xfId="0" applyFont="1" applyBorder="1" applyProtection="1">
      <protection locked="0"/>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horizontal="left" vertical="top"/>
      <protection locked="0"/>
    </xf>
    <xf numFmtId="4" fontId="71" fillId="0" borderId="0" xfId="0" applyNumberFormat="1" applyFont="1" applyFill="1" applyBorder="1" applyAlignment="1" applyProtection="1">
      <alignment horizontal="right"/>
      <protection locked="0"/>
    </xf>
    <xf numFmtId="166" fontId="71" fillId="0" borderId="0" xfId="0" applyNumberFormat="1" applyFont="1" applyFill="1" applyBorder="1" applyAlignment="1" applyProtection="1">
      <alignment horizontal="right"/>
      <protection locked="0"/>
    </xf>
    <xf numFmtId="4" fontId="64" fillId="0" borderId="0" xfId="0" applyNumberFormat="1" applyFont="1" applyFill="1" applyBorder="1" applyAlignment="1" applyProtection="1">
      <alignment horizontal="right"/>
      <protection locked="0"/>
    </xf>
    <xf numFmtId="4" fontId="65" fillId="0" borderId="0" xfId="0" applyNumberFormat="1" applyFont="1" applyFill="1" applyAlignment="1" applyProtection="1">
      <alignment horizontal="right"/>
      <protection locked="0"/>
    </xf>
    <xf numFmtId="166" fontId="65" fillId="26" borderId="0" xfId="0" applyNumberFormat="1" applyFont="1" applyFill="1" applyAlignment="1" applyProtection="1">
      <alignment horizontal="center"/>
      <protection locked="0"/>
    </xf>
    <xf numFmtId="0" fontId="63" fillId="0" borderId="0" xfId="0" applyFont="1" applyAlignment="1" applyProtection="1">
      <alignment horizontal="center" vertical="top" wrapText="1"/>
      <protection locked="0"/>
    </xf>
    <xf numFmtId="166" fontId="71" fillId="0" borderId="0" xfId="0" applyNumberFormat="1" applyFont="1" applyFill="1" applyAlignment="1" applyProtection="1">
      <alignment horizontal="right"/>
      <protection locked="0"/>
    </xf>
    <xf numFmtId="0" fontId="64" fillId="0" borderId="0" xfId="0" applyFont="1" applyAlignment="1" applyProtection="1">
      <alignment horizontal="left" vertical="top" wrapText="1"/>
      <protection locked="0"/>
    </xf>
    <xf numFmtId="166" fontId="71" fillId="26" borderId="0" xfId="1" applyNumberFormat="1" applyFont="1" applyFill="1" applyAlignment="1" applyProtection="1">
      <alignment horizontal="center"/>
      <protection locked="0"/>
    </xf>
    <xf numFmtId="166" fontId="71" fillId="26" borderId="0" xfId="1" applyNumberFormat="1" applyFont="1" applyFill="1" applyAlignment="1" applyProtection="1">
      <alignment horizontal="right"/>
      <protection locked="0"/>
    </xf>
    <xf numFmtId="0" fontId="63" fillId="0" borderId="0" xfId="0" applyFont="1" applyFill="1" applyAlignment="1" applyProtection="1">
      <alignment horizontal="left" vertical="top"/>
      <protection locked="0"/>
    </xf>
    <xf numFmtId="166" fontId="63" fillId="0" borderId="0" xfId="0" applyNumberFormat="1" applyFont="1" applyFill="1" applyAlignment="1" applyProtection="1">
      <alignment horizontal="right"/>
      <protection locked="0"/>
    </xf>
    <xf numFmtId="4" fontId="70" fillId="0" borderId="1" xfId="0" applyNumberFormat="1" applyFont="1" applyBorder="1" applyAlignment="1" applyProtection="1">
      <alignment horizontal="right" wrapText="1"/>
    </xf>
    <xf numFmtId="4" fontId="65" fillId="26" borderId="17" xfId="0" applyNumberFormat="1" applyFont="1" applyFill="1" applyBorder="1" applyAlignment="1" applyProtection="1">
      <alignment horizontal="right"/>
    </xf>
    <xf numFmtId="0" fontId="63" fillId="27" borderId="1" xfId="4" applyFont="1" applyFill="1" applyBorder="1" applyAlignment="1" applyProtection="1">
      <alignment horizontal="center" vertical="center"/>
      <protection locked="0"/>
    </xf>
    <xf numFmtId="4" fontId="63" fillId="27" borderId="1" xfId="4" applyNumberFormat="1" applyFont="1" applyFill="1" applyBorder="1" applyAlignment="1" applyProtection="1">
      <alignment horizontal="center" vertical="center"/>
      <protection locked="0"/>
    </xf>
    <xf numFmtId="0" fontId="71" fillId="0" borderId="0" xfId="0" applyFont="1" applyAlignment="1" applyProtection="1">
      <alignment horizontal="left" vertical="center"/>
      <protection locked="0"/>
    </xf>
    <xf numFmtId="49" fontId="65" fillId="0" borderId="0" xfId="0" applyNumberFormat="1" applyFont="1" applyAlignment="1" applyProtection="1">
      <alignment horizontal="left" vertical="top" wrapText="1"/>
      <protection locked="0"/>
    </xf>
    <xf numFmtId="49" fontId="71" fillId="0" borderId="0" xfId="0" applyNumberFormat="1" applyFont="1" applyAlignment="1" applyProtection="1">
      <alignment horizontal="left" vertical="top" wrapText="1"/>
      <protection locked="0"/>
    </xf>
    <xf numFmtId="0" fontId="71" fillId="0" borderId="17" xfId="0" applyFont="1" applyBorder="1" applyAlignment="1" applyProtection="1">
      <alignment horizontal="right"/>
      <protection locked="0"/>
    </xf>
    <xf numFmtId="0" fontId="71" fillId="0" borderId="0" xfId="0" applyFont="1" applyBorder="1" applyAlignment="1" applyProtection="1">
      <alignment horizontal="right"/>
      <protection locked="0"/>
    </xf>
    <xf numFmtId="0" fontId="71" fillId="0" borderId="2" xfId="0" applyFont="1" applyBorder="1" applyAlignment="1" applyProtection="1">
      <alignment horizontal="right"/>
      <protection locked="0"/>
    </xf>
    <xf numFmtId="170" fontId="65" fillId="32" borderId="1" xfId="0" applyNumberFormat="1" applyFont="1" applyFill="1" applyBorder="1" applyAlignment="1" applyProtection="1">
      <alignment horizontal="right"/>
      <protection locked="0"/>
    </xf>
    <xf numFmtId="170" fontId="65" fillId="0" borderId="0" xfId="0" applyNumberFormat="1" applyFont="1" applyAlignment="1" applyProtection="1">
      <alignment horizontal="right"/>
      <protection locked="0"/>
    </xf>
    <xf numFmtId="0" fontId="60" fillId="30" borderId="15" xfId="0" applyFont="1" applyFill="1" applyBorder="1" applyAlignment="1" applyProtection="1">
      <alignment vertical="center" wrapText="1"/>
      <protection locked="0"/>
    </xf>
    <xf numFmtId="166" fontId="63" fillId="0" borderId="0" xfId="0" applyNumberFormat="1" applyFont="1" applyBorder="1" applyAlignment="1" applyProtection="1">
      <alignment horizontal="right"/>
      <protection locked="0"/>
    </xf>
    <xf numFmtId="166" fontId="63" fillId="0" borderId="0" xfId="0" applyNumberFormat="1" applyFont="1" applyBorder="1" applyAlignment="1" applyProtection="1">
      <alignment horizontal="right" wrapText="1"/>
      <protection locked="0"/>
    </xf>
    <xf numFmtId="166" fontId="63" fillId="0" borderId="0" xfId="0" applyNumberFormat="1" applyFont="1" applyBorder="1" applyAlignment="1" applyProtection="1">
      <alignment horizontal="center"/>
      <protection locked="0"/>
    </xf>
    <xf numFmtId="170" fontId="70" fillId="0" borderId="0" xfId="0" applyNumberFormat="1" applyFont="1" applyBorder="1" applyAlignment="1" applyProtection="1">
      <alignment horizontal="right"/>
      <protection locked="0"/>
    </xf>
    <xf numFmtId="170" fontId="65" fillId="26" borderId="0" xfId="0" applyNumberFormat="1" applyFont="1" applyFill="1" applyBorder="1" applyAlignment="1" applyProtection="1">
      <alignment horizontal="right"/>
      <protection locked="0"/>
    </xf>
    <xf numFmtId="0" fontId="71" fillId="0" borderId="0" xfId="0" applyFont="1" applyBorder="1" applyAlignment="1" applyProtection="1">
      <protection locked="0"/>
    </xf>
    <xf numFmtId="170" fontId="65" fillId="0" borderId="0" xfId="0" applyNumberFormat="1" applyFont="1" applyAlignment="1" applyProtection="1">
      <alignment horizontal="center"/>
      <protection locked="0"/>
    </xf>
    <xf numFmtId="0" fontId="74" fillId="0" borderId="0" xfId="0" applyFont="1" applyBorder="1" applyProtection="1">
      <protection locked="0"/>
    </xf>
    <xf numFmtId="170" fontId="65" fillId="32" borderId="21" xfId="0" applyNumberFormat="1" applyFont="1" applyFill="1" applyBorder="1" applyAlignment="1" applyProtection="1">
      <alignment horizontal="right"/>
      <protection locked="0"/>
    </xf>
    <xf numFmtId="170" fontId="65" fillId="0" borderId="17" xfId="0" applyNumberFormat="1" applyFont="1" applyBorder="1" applyAlignment="1" applyProtection="1">
      <alignment horizontal="right"/>
      <protection locked="0"/>
    </xf>
    <xf numFmtId="170" fontId="65" fillId="0" borderId="0" xfId="0" applyNumberFormat="1" applyFont="1" applyBorder="1" applyAlignment="1" applyProtection="1">
      <alignment horizontal="right"/>
      <protection locked="0"/>
    </xf>
    <xf numFmtId="170" fontId="70" fillId="0" borderId="2" xfId="0" applyNumberFormat="1" applyFont="1" applyBorder="1" applyAlignment="1" applyProtection="1">
      <alignment horizontal="right"/>
      <protection locked="0"/>
    </xf>
    <xf numFmtId="4" fontId="70" fillId="0" borderId="23" xfId="0" applyNumberFormat="1" applyFont="1" applyBorder="1" applyAlignment="1" applyProtection="1">
      <alignment horizontal="right"/>
      <protection locked="0"/>
    </xf>
    <xf numFmtId="170" fontId="65" fillId="0" borderId="2" xfId="0" applyNumberFormat="1" applyFont="1" applyBorder="1" applyAlignment="1" applyProtection="1">
      <alignment horizontal="right"/>
      <protection locked="0"/>
    </xf>
    <xf numFmtId="4" fontId="75" fillId="0" borderId="0" xfId="23758" applyNumberFormat="1" applyFont="1" applyFill="1" applyBorder="1" applyAlignment="1" applyProtection="1">
      <alignment horizontal="right"/>
      <protection locked="0"/>
    </xf>
    <xf numFmtId="4" fontId="65" fillId="0" borderId="0" xfId="23758" applyNumberFormat="1" applyFont="1" applyFill="1" applyBorder="1" applyAlignment="1" applyProtection="1">
      <alignment horizontal="right"/>
      <protection locked="0"/>
    </xf>
    <xf numFmtId="4" fontId="75" fillId="0" borderId="19" xfId="23758" applyNumberFormat="1" applyFont="1" applyFill="1" applyBorder="1" applyAlignment="1" applyProtection="1">
      <alignment horizontal="right"/>
      <protection locked="0"/>
    </xf>
    <xf numFmtId="4" fontId="65" fillId="0" borderId="15" xfId="23758" applyNumberFormat="1" applyFont="1" applyFill="1" applyBorder="1" applyAlignment="1" applyProtection="1">
      <alignment horizontal="right"/>
      <protection locked="0"/>
    </xf>
    <xf numFmtId="49" fontId="65" fillId="0" borderId="22" xfId="0" applyNumberFormat="1" applyFont="1" applyBorder="1" applyAlignment="1" applyProtection="1">
      <alignment horizontal="center" vertical="center" wrapText="1"/>
      <protection locked="0"/>
    </xf>
    <xf numFmtId="0" fontId="65" fillId="0" borderId="19" xfId="23758" applyFont="1" applyFill="1" applyBorder="1" applyAlignment="1" applyProtection="1">
      <alignment horizontal="center"/>
      <protection locked="0"/>
    </xf>
    <xf numFmtId="170" fontId="70" fillId="0" borderId="19" xfId="0" applyNumberFormat="1" applyFont="1" applyBorder="1" applyAlignment="1" applyProtection="1">
      <alignment horizontal="right"/>
      <protection locked="0"/>
    </xf>
    <xf numFmtId="170" fontId="65" fillId="32" borderId="19" xfId="0" applyNumberFormat="1" applyFont="1" applyFill="1" applyBorder="1" applyAlignment="1" applyProtection="1">
      <alignment horizontal="right"/>
      <protection locked="0"/>
    </xf>
    <xf numFmtId="4" fontId="65" fillId="0" borderId="17" xfId="23758" applyNumberFormat="1" applyFont="1" applyBorder="1" applyAlignment="1" applyProtection="1">
      <alignment horizontal="right"/>
      <protection locked="0"/>
    </xf>
    <xf numFmtId="0" fontId="65" fillId="0" borderId="27" xfId="23758" applyFont="1" applyBorder="1" applyProtection="1">
      <protection locked="0"/>
    </xf>
    <xf numFmtId="170" fontId="65" fillId="32" borderId="22" xfId="0" applyNumberFormat="1" applyFont="1" applyFill="1" applyBorder="1" applyAlignment="1" applyProtection="1">
      <alignment horizontal="right"/>
      <protection locked="0"/>
    </xf>
    <xf numFmtId="170" fontId="65" fillId="0" borderId="22" xfId="0" applyNumberFormat="1" applyFont="1" applyBorder="1" applyAlignment="1" applyProtection="1">
      <alignment horizontal="right"/>
      <protection locked="0"/>
    </xf>
    <xf numFmtId="4" fontId="64" fillId="0" borderId="0" xfId="23758" applyNumberFormat="1" applyFont="1" applyBorder="1" applyAlignment="1" applyProtection="1">
      <alignment horizontal="right"/>
      <protection locked="0"/>
    </xf>
    <xf numFmtId="4" fontId="64" fillId="0" borderId="0" xfId="23758" applyNumberFormat="1" applyFont="1" applyFill="1" applyBorder="1" applyAlignment="1" applyProtection="1">
      <alignment horizontal="right"/>
      <protection locked="0"/>
    </xf>
    <xf numFmtId="4" fontId="78" fillId="0" borderId="0" xfId="23758" applyNumberFormat="1" applyFont="1" applyFill="1" applyBorder="1" applyAlignment="1" applyProtection="1">
      <alignment horizontal="right"/>
      <protection locked="0"/>
    </xf>
    <xf numFmtId="0" fontId="64" fillId="0" borderId="0" xfId="0" applyFont="1" applyFill="1" applyAlignment="1" applyProtection="1">
      <alignment horizontal="left" vertical="top"/>
      <protection locked="0"/>
    </xf>
    <xf numFmtId="4" fontId="64" fillId="0" borderId="0" xfId="0" applyNumberFormat="1" applyFont="1" applyFill="1" applyAlignment="1" applyProtection="1">
      <alignment horizontal="right"/>
      <protection locked="0"/>
    </xf>
    <xf numFmtId="0" fontId="64" fillId="0" borderId="0" xfId="0" applyFont="1" applyFill="1" applyAlignment="1" applyProtection="1">
      <alignment horizontal="right"/>
      <protection locked="0"/>
    </xf>
    <xf numFmtId="0" fontId="64" fillId="0" borderId="0" xfId="0" applyFont="1" applyFill="1" applyBorder="1" applyAlignment="1" applyProtection="1">
      <alignment horizontal="right"/>
      <protection locked="0"/>
    </xf>
    <xf numFmtId="166" fontId="64" fillId="0" borderId="0" xfId="0" applyNumberFormat="1" applyFont="1" applyFill="1" applyBorder="1" applyAlignment="1" applyProtection="1">
      <alignment horizontal="right"/>
      <protection locked="0"/>
    </xf>
    <xf numFmtId="4" fontId="60" fillId="30" borderId="15" xfId="0" applyNumberFormat="1" applyFont="1" applyFill="1" applyBorder="1" applyAlignment="1" applyProtection="1">
      <alignment vertical="center" wrapText="1"/>
    </xf>
    <xf numFmtId="0" fontId="71" fillId="0" borderId="17" xfId="0" applyFont="1" applyBorder="1" applyAlignment="1" applyProtection="1"/>
    <xf numFmtId="0" fontId="71" fillId="0" borderId="0" xfId="0" applyFont="1" applyBorder="1" applyAlignment="1" applyProtection="1"/>
    <xf numFmtId="0" fontId="71" fillId="0" borderId="2" xfId="0" applyFont="1" applyBorder="1" applyAlignment="1" applyProtection="1"/>
    <xf numFmtId="4" fontId="65" fillId="0" borderId="0" xfId="0" applyNumberFormat="1" applyFont="1" applyBorder="1" applyAlignment="1" applyProtection="1">
      <alignment horizontal="right"/>
    </xf>
    <xf numFmtId="4" fontId="65" fillId="0" borderId="17" xfId="0" applyNumberFormat="1" applyFont="1" applyBorder="1" applyAlignment="1" applyProtection="1">
      <alignment horizontal="right"/>
    </xf>
    <xf numFmtId="170" fontId="70" fillId="0" borderId="0" xfId="0" applyNumberFormat="1" applyFont="1" applyBorder="1" applyAlignment="1" applyProtection="1">
      <alignment horizontal="right"/>
    </xf>
    <xf numFmtId="4" fontId="70" fillId="0" borderId="0" xfId="0" applyNumberFormat="1" applyFont="1" applyBorder="1" applyAlignment="1" applyProtection="1">
      <alignment horizontal="right"/>
    </xf>
    <xf numFmtId="0" fontId="60" fillId="30" borderId="19" xfId="0" applyFont="1" applyFill="1" applyBorder="1" applyAlignment="1" applyProtection="1">
      <alignment vertical="center" wrapText="1"/>
    </xf>
    <xf numFmtId="49" fontId="64" fillId="0" borderId="21" xfId="0" applyNumberFormat="1" applyFont="1" applyBorder="1" applyAlignment="1" applyProtection="1">
      <alignment horizontal="center" vertical="center" wrapText="1"/>
    </xf>
    <xf numFmtId="49" fontId="71" fillId="0" borderId="21" xfId="0" applyNumberFormat="1" applyFont="1" applyBorder="1" applyAlignment="1" applyProtection="1">
      <alignment horizontal="left" vertical="top" wrapText="1"/>
    </xf>
    <xf numFmtId="0" fontId="71" fillId="0" borderId="17" xfId="0" applyFont="1" applyBorder="1" applyAlignment="1" applyProtection="1">
      <alignment horizontal="right"/>
    </xf>
    <xf numFmtId="49" fontId="64" fillId="0" borderId="24" xfId="0" applyNumberFormat="1" applyFont="1" applyBorder="1" applyAlignment="1" applyProtection="1">
      <alignment horizontal="center" vertical="center" wrapText="1"/>
    </xf>
    <xf numFmtId="49" fontId="71" fillId="0" borderId="24" xfId="0" applyNumberFormat="1" applyFont="1" applyBorder="1" applyAlignment="1" applyProtection="1">
      <alignment horizontal="left" vertical="top" wrapText="1"/>
    </xf>
    <xf numFmtId="0" fontId="71" fillId="0" borderId="0" xfId="0" applyFont="1" applyBorder="1" applyAlignment="1" applyProtection="1">
      <alignment horizontal="right"/>
    </xf>
    <xf numFmtId="0" fontId="71" fillId="0" borderId="2" xfId="0" applyFont="1" applyBorder="1" applyAlignment="1" applyProtection="1">
      <alignment horizontal="right"/>
    </xf>
    <xf numFmtId="49" fontId="64" fillId="0" borderId="22" xfId="0" applyNumberFormat="1" applyFont="1" applyBorder="1" applyAlignment="1" applyProtection="1">
      <alignment horizontal="center" vertical="center" wrapText="1"/>
    </xf>
    <xf numFmtId="0" fontId="63" fillId="0" borderId="22" xfId="0" applyFont="1" applyBorder="1" applyAlignment="1" applyProtection="1">
      <alignment horizontal="left" vertical="top" wrapText="1"/>
    </xf>
    <xf numFmtId="49" fontId="65" fillId="0" borderId="15" xfId="0" applyNumberFormat="1" applyFont="1" applyBorder="1" applyAlignment="1" applyProtection="1">
      <alignment horizontal="center" vertical="center" wrapText="1"/>
    </xf>
    <xf numFmtId="49" fontId="65" fillId="0" borderId="21" xfId="0" applyNumberFormat="1" applyFont="1" applyBorder="1" applyAlignment="1" applyProtection="1">
      <alignment horizontal="center" vertical="center" wrapText="1"/>
    </xf>
    <xf numFmtId="49" fontId="63" fillId="0" borderId="21" xfId="0" applyNumberFormat="1" applyFont="1" applyBorder="1" applyAlignment="1" applyProtection="1">
      <alignment horizontal="left" vertical="top" wrapText="1"/>
    </xf>
    <xf numFmtId="0" fontId="71" fillId="0" borderId="25" xfId="0" applyFont="1" applyBorder="1" applyAlignment="1" applyProtection="1">
      <alignment horizontal="right"/>
    </xf>
    <xf numFmtId="49" fontId="65" fillId="0" borderId="24" xfId="0" applyNumberFormat="1" applyFont="1" applyBorder="1" applyAlignment="1" applyProtection="1">
      <alignment horizontal="center" vertical="center" wrapText="1"/>
    </xf>
    <xf numFmtId="49" fontId="101" fillId="0" borderId="0" xfId="0" applyNumberFormat="1" applyFont="1" applyAlignment="1" applyProtection="1">
      <alignment horizontal="left" vertical="top" wrapText="1"/>
    </xf>
    <xf numFmtId="0" fontId="71" fillId="0" borderId="16" xfId="0" applyFont="1" applyBorder="1" applyAlignment="1" applyProtection="1">
      <alignment horizontal="right"/>
    </xf>
    <xf numFmtId="49" fontId="101" fillId="0" borderId="0" xfId="0" applyNumberFormat="1" applyFont="1" applyAlignment="1" applyProtection="1">
      <alignment horizontal="left" vertical="center" wrapText="1"/>
    </xf>
    <xf numFmtId="4" fontId="71" fillId="0" borderId="16" xfId="0" applyNumberFormat="1" applyFont="1" applyBorder="1" applyAlignment="1" applyProtection="1">
      <alignment horizontal="right"/>
    </xf>
    <xf numFmtId="0" fontId="71" fillId="0" borderId="26" xfId="0" applyFont="1" applyBorder="1" applyAlignment="1" applyProtection="1">
      <alignment horizontal="right"/>
    </xf>
    <xf numFmtId="49" fontId="65" fillId="0" borderId="1" xfId="0" applyNumberFormat="1" applyFont="1" applyBorder="1" applyAlignment="1" applyProtection="1">
      <alignment horizontal="center" vertical="center" wrapText="1"/>
    </xf>
    <xf numFmtId="0" fontId="101" fillId="0" borderId="1" xfId="0" applyFont="1" applyBorder="1" applyAlignment="1" applyProtection="1">
      <alignment horizontal="left" vertical="top" wrapText="1"/>
    </xf>
    <xf numFmtId="170" fontId="70" fillId="0" borderId="1" xfId="0" applyNumberFormat="1" applyFont="1" applyBorder="1" applyAlignment="1" applyProtection="1">
      <alignment horizontal="right"/>
    </xf>
    <xf numFmtId="49" fontId="65" fillId="0" borderId="1" xfId="0" applyNumberFormat="1" applyFont="1" applyBorder="1" applyAlignment="1" applyProtection="1">
      <alignment horizontal="center" vertical="center" wrapText="1"/>
    </xf>
    <xf numFmtId="0" fontId="71" fillId="0" borderId="17" xfId="0" applyFont="1" applyBorder="1" applyAlignment="1" applyProtection="1">
      <alignment horizontal="left" vertical="top" wrapText="1"/>
    </xf>
    <xf numFmtId="49" fontId="65" fillId="0" borderId="0" xfId="0" applyNumberFormat="1" applyFont="1" applyBorder="1" applyAlignment="1" applyProtection="1">
      <alignment horizontal="center" vertical="center" wrapText="1"/>
    </xf>
    <xf numFmtId="0" fontId="71" fillId="0" borderId="0" xfId="0" applyFont="1" applyBorder="1" applyAlignment="1" applyProtection="1">
      <alignment horizontal="left" vertical="top" wrapText="1"/>
    </xf>
    <xf numFmtId="0" fontId="71" fillId="0" borderId="0" xfId="0" applyFont="1" applyBorder="1" applyAlignment="1" applyProtection="1">
      <alignment horizontal="left" vertical="center" wrapText="1"/>
    </xf>
    <xf numFmtId="0" fontId="71" fillId="0" borderId="19" xfId="0" applyFont="1" applyBorder="1" applyAlignment="1" applyProtection="1">
      <alignment horizontal="left" vertical="top" wrapText="1"/>
    </xf>
    <xf numFmtId="170" fontId="100" fillId="0" borderId="1" xfId="0" applyNumberFormat="1" applyFont="1" applyBorder="1" applyAlignment="1" applyProtection="1">
      <alignment horizontal="right"/>
    </xf>
    <xf numFmtId="49" fontId="63" fillId="0" borderId="1" xfId="0" applyNumberFormat="1" applyFont="1" applyBorder="1" applyAlignment="1" applyProtection="1">
      <alignment horizontal="left" vertical="top" wrapText="1"/>
    </xf>
    <xf numFmtId="0" fontId="71" fillId="0" borderId="25" xfId="0" applyFont="1" applyBorder="1" applyAlignment="1" applyProtection="1"/>
    <xf numFmtId="0" fontId="71" fillId="0" borderId="16" xfId="0" applyFont="1" applyBorder="1" applyAlignment="1" applyProtection="1"/>
    <xf numFmtId="0" fontId="71" fillId="0" borderId="26" xfId="0" applyFont="1" applyBorder="1" applyAlignment="1" applyProtection="1"/>
    <xf numFmtId="49" fontId="65" fillId="0" borderId="22" xfId="0" applyNumberFormat="1" applyFont="1" applyBorder="1" applyAlignment="1" applyProtection="1">
      <alignment horizontal="center" vertical="center" wrapText="1"/>
    </xf>
    <xf numFmtId="0" fontId="73" fillId="0" borderId="22" xfId="0" applyFont="1" applyBorder="1" applyAlignment="1" applyProtection="1">
      <alignment horizontal="left" vertical="top" wrapText="1"/>
    </xf>
    <xf numFmtId="4" fontId="70" fillId="0" borderId="1" xfId="0" applyNumberFormat="1" applyFont="1" applyFill="1" applyBorder="1" applyAlignment="1" applyProtection="1">
      <alignment horizontal="right" wrapText="1"/>
    </xf>
    <xf numFmtId="0" fontId="73" fillId="0" borderId="24" xfId="0" applyFont="1" applyBorder="1" applyAlignment="1" applyProtection="1">
      <alignment horizontal="left" vertical="top" wrapText="1"/>
    </xf>
    <xf numFmtId="49" fontId="65" fillId="0" borderId="21" xfId="0" applyNumberFormat="1" applyFont="1" applyBorder="1" applyAlignment="1" applyProtection="1">
      <alignment horizontal="center" vertical="center" wrapText="1"/>
    </xf>
    <xf numFmtId="4" fontId="70" fillId="0" borderId="21" xfId="0" applyNumberFormat="1" applyFont="1" applyFill="1" applyBorder="1" applyAlignment="1" applyProtection="1">
      <alignment horizontal="right" wrapText="1"/>
    </xf>
    <xf numFmtId="49" fontId="65" fillId="0" borderId="25" xfId="0" applyNumberFormat="1" applyFont="1" applyBorder="1" applyAlignment="1" applyProtection="1">
      <alignment horizontal="center" vertical="center" wrapText="1"/>
    </xf>
    <xf numFmtId="4" fontId="70" fillId="0" borderId="17" xfId="0" applyNumberFormat="1" applyFont="1" applyBorder="1" applyAlignment="1" applyProtection="1">
      <alignment horizontal="right" wrapText="1"/>
    </xf>
    <xf numFmtId="49" fontId="65" fillId="0" borderId="16" xfId="0" applyNumberFormat="1" applyFont="1" applyBorder="1" applyAlignment="1" applyProtection="1">
      <alignment horizontal="center" vertical="center" wrapText="1"/>
    </xf>
    <xf numFmtId="4" fontId="70" fillId="0" borderId="0" xfId="0" applyNumberFormat="1" applyFont="1" applyBorder="1" applyAlignment="1" applyProtection="1">
      <alignment horizontal="right" wrapText="1"/>
    </xf>
    <xf numFmtId="49" fontId="71" fillId="0" borderId="22" xfId="0" applyNumberFormat="1" applyFont="1" applyBorder="1" applyAlignment="1" applyProtection="1">
      <alignment horizontal="left" vertical="top" wrapText="1"/>
    </xf>
    <xf numFmtId="49" fontId="70" fillId="0" borderId="26" xfId="0" applyNumberFormat="1" applyFont="1" applyBorder="1" applyAlignment="1" applyProtection="1">
      <alignment horizontal="center" vertical="center" wrapText="1"/>
    </xf>
    <xf numFmtId="4" fontId="70" fillId="0" borderId="2" xfId="0" applyNumberFormat="1" applyFont="1" applyBorder="1" applyAlignment="1" applyProtection="1">
      <alignment horizontal="right" wrapText="1"/>
    </xf>
    <xf numFmtId="0" fontId="65" fillId="0" borderId="1" xfId="23758" applyFont="1" applyFill="1" applyBorder="1" applyAlignment="1" applyProtection="1">
      <alignment horizontal="center" vertical="center"/>
    </xf>
    <xf numFmtId="0" fontId="71" fillId="0" borderId="24" xfId="23758" applyFont="1" applyBorder="1" applyAlignment="1" applyProtection="1">
      <alignment horizontal="left" vertical="top" wrapText="1"/>
    </xf>
    <xf numFmtId="49" fontId="65" fillId="0" borderId="0" xfId="0" applyNumberFormat="1" applyFont="1" applyAlignment="1" applyProtection="1">
      <alignment horizontal="center" vertical="center" wrapText="1"/>
    </xf>
    <xf numFmtId="0" fontId="93" fillId="0" borderId="22" xfId="23758" applyFont="1" applyBorder="1" applyAlignment="1" applyProtection="1">
      <alignment horizontal="left" vertical="justify" wrapText="1"/>
    </xf>
    <xf numFmtId="0" fontId="73" fillId="0" borderId="1" xfId="0" applyFont="1" applyBorder="1" applyAlignment="1" applyProtection="1">
      <alignment horizontal="left" vertical="top" wrapText="1"/>
    </xf>
    <xf numFmtId="49" fontId="65" fillId="0" borderId="17" xfId="0" applyNumberFormat="1" applyFont="1" applyBorder="1" applyAlignment="1" applyProtection="1">
      <alignment horizontal="center" vertical="center" wrapText="1"/>
    </xf>
    <xf numFmtId="49" fontId="70" fillId="0" borderId="0" xfId="0" applyNumberFormat="1" applyFont="1" applyAlignment="1" applyProtection="1">
      <alignment horizontal="center" vertical="center" wrapText="1"/>
    </xf>
    <xf numFmtId="49" fontId="65" fillId="0" borderId="26" xfId="0" applyNumberFormat="1" applyFont="1" applyBorder="1" applyAlignment="1" applyProtection="1">
      <alignment horizontal="center" vertical="center" wrapText="1"/>
    </xf>
    <xf numFmtId="0" fontId="73" fillId="0" borderId="1" xfId="0" applyFont="1" applyBorder="1" applyAlignment="1" applyProtection="1">
      <alignment horizontal="left" vertical="center" wrapText="1"/>
    </xf>
    <xf numFmtId="49" fontId="65" fillId="0" borderId="25" xfId="0" applyNumberFormat="1" applyFont="1" applyBorder="1" applyAlignment="1" applyProtection="1">
      <alignment horizontal="center" vertical="center" wrapText="1"/>
    </xf>
    <xf numFmtId="49" fontId="65" fillId="0" borderId="16" xfId="0" applyNumberFormat="1" applyFont="1" applyBorder="1" applyAlignment="1" applyProtection="1">
      <alignment horizontal="center" vertical="center" wrapText="1"/>
    </xf>
    <xf numFmtId="49" fontId="65" fillId="0" borderId="26" xfId="0" applyNumberFormat="1" applyFont="1" applyBorder="1" applyAlignment="1" applyProtection="1">
      <alignment horizontal="center" vertical="center" wrapText="1"/>
    </xf>
    <xf numFmtId="0" fontId="71" fillId="0" borderId="21" xfId="23758" applyFont="1" applyFill="1" applyBorder="1" applyAlignment="1" applyProtection="1">
      <alignment horizontal="left" vertical="top" wrapText="1"/>
    </xf>
    <xf numFmtId="0" fontId="65" fillId="0" borderId="0" xfId="23758" applyFont="1" applyFill="1" applyBorder="1" applyAlignment="1" applyProtection="1">
      <alignment horizontal="center" vertical="center"/>
    </xf>
    <xf numFmtId="171" fontId="83" fillId="0" borderId="0" xfId="23758" applyNumberFormat="1" applyFont="1" applyFill="1" applyBorder="1" applyAlignment="1" applyProtection="1">
      <alignment horizontal="right"/>
    </xf>
    <xf numFmtId="0" fontId="65" fillId="0" borderId="1" xfId="23758" applyFont="1" applyFill="1" applyBorder="1" applyAlignment="1" applyProtection="1">
      <alignment horizontal="center"/>
    </xf>
    <xf numFmtId="0" fontId="65" fillId="0" borderId="14" xfId="23758" applyFont="1" applyFill="1" applyBorder="1" applyAlignment="1" applyProtection="1">
      <alignment horizontal="center" vertical="center"/>
    </xf>
    <xf numFmtId="171" fontId="83" fillId="0" borderId="19" xfId="23758" applyNumberFormat="1" applyFont="1" applyFill="1" applyBorder="1" applyAlignment="1" applyProtection="1">
      <alignment horizontal="right"/>
    </xf>
    <xf numFmtId="0" fontId="71" fillId="0" borderId="1" xfId="0" applyFont="1" applyBorder="1" applyAlignment="1" applyProtection="1">
      <alignment horizontal="left" vertical="top" wrapText="1"/>
    </xf>
    <xf numFmtId="0" fontId="71" fillId="0" borderId="1" xfId="23758" applyFont="1" applyFill="1" applyBorder="1" applyAlignment="1" applyProtection="1">
      <alignment horizontal="left" vertical="top" wrapText="1"/>
    </xf>
    <xf numFmtId="49" fontId="65" fillId="0" borderId="24" xfId="0" applyNumberFormat="1" applyFont="1" applyBorder="1" applyAlignment="1" applyProtection="1">
      <alignment horizontal="center" vertical="center" wrapText="1"/>
    </xf>
    <xf numFmtId="49" fontId="65" fillId="0" borderId="22" xfId="0" applyNumberFormat="1" applyFont="1" applyBorder="1" applyAlignment="1" applyProtection="1">
      <alignment horizontal="center" vertical="center" wrapText="1"/>
    </xf>
    <xf numFmtId="49" fontId="65" fillId="0" borderId="21" xfId="0" applyNumberFormat="1" applyFont="1" applyBorder="1" applyAlignment="1" applyProtection="1">
      <alignment horizontal="left" vertical="top" wrapText="1"/>
    </xf>
    <xf numFmtId="4" fontId="65" fillId="0" borderId="25" xfId="0" applyNumberFormat="1" applyFont="1" applyBorder="1" applyAlignment="1" applyProtection="1">
      <alignment horizontal="center" wrapText="1"/>
    </xf>
    <xf numFmtId="170" fontId="65" fillId="0" borderId="17" xfId="0" applyNumberFormat="1" applyFont="1" applyBorder="1" applyAlignment="1" applyProtection="1">
      <alignment horizontal="center"/>
    </xf>
    <xf numFmtId="49" fontId="65" fillId="0" borderId="22" xfId="0" applyNumberFormat="1" applyFont="1" applyBorder="1" applyAlignment="1" applyProtection="1">
      <alignment horizontal="center" wrapText="1"/>
    </xf>
    <xf numFmtId="4" fontId="70" fillId="0" borderId="22" xfId="0" applyNumberFormat="1" applyFont="1" applyBorder="1" applyAlignment="1" applyProtection="1">
      <alignment horizontal="right" wrapText="1"/>
    </xf>
    <xf numFmtId="0" fontId="64" fillId="0" borderId="0" xfId="23758" applyFont="1" applyFill="1" applyBorder="1" applyAlignment="1" applyProtection="1">
      <alignment horizontal="left" vertical="top"/>
    </xf>
    <xf numFmtId="0" fontId="63" fillId="0" borderId="0" xfId="23758" applyFont="1" applyFill="1" applyBorder="1" applyAlignment="1" applyProtection="1">
      <alignment horizontal="left" vertical="top"/>
    </xf>
    <xf numFmtId="0" fontId="64" fillId="0" borderId="0" xfId="0" applyFont="1" applyFill="1" applyAlignment="1" applyProtection="1">
      <alignment horizontal="left" vertical="top"/>
    </xf>
    <xf numFmtId="0" fontId="63" fillId="0" borderId="0" xfId="0" applyFont="1" applyFill="1" applyAlignment="1" applyProtection="1">
      <alignment horizontal="left" vertical="top"/>
    </xf>
    <xf numFmtId="0" fontId="64" fillId="0" borderId="0" xfId="0" applyFont="1" applyFill="1" applyAlignment="1" applyProtection="1">
      <alignment horizontal="center" vertical="top"/>
    </xf>
    <xf numFmtId="0" fontId="0" fillId="0" borderId="0" xfId="0" applyProtection="1">
      <protection locked="0"/>
    </xf>
    <xf numFmtId="0" fontId="0" fillId="0" borderId="0" xfId="0" applyBorder="1" applyProtection="1">
      <protection locked="0"/>
    </xf>
    <xf numFmtId="0" fontId="60" fillId="30" borderId="1" xfId="0" applyFont="1" applyFill="1" applyBorder="1" applyAlignment="1" applyProtection="1">
      <alignment horizontal="center" vertical="center" wrapText="1"/>
      <protection locked="0"/>
    </xf>
    <xf numFmtId="0" fontId="45" fillId="0" borderId="0" xfId="0" applyFont="1" applyAlignment="1" applyProtection="1">
      <alignment horizontal="center" vertical="top"/>
      <protection locked="0"/>
    </xf>
    <xf numFmtId="0" fontId="44" fillId="0" borderId="0" xfId="0" applyFont="1" applyAlignment="1" applyProtection="1">
      <alignment horizontal="left" vertical="center"/>
      <protection locked="0"/>
    </xf>
    <xf numFmtId="0" fontId="46" fillId="0" borderId="0" xfId="0" applyFont="1" applyAlignment="1" applyProtection="1">
      <alignment horizontal="left" vertical="top"/>
      <protection locked="0"/>
    </xf>
    <xf numFmtId="166" fontId="44" fillId="0" borderId="0" xfId="0" applyNumberFormat="1" applyFont="1" applyAlignment="1" applyProtection="1">
      <alignment horizontal="right"/>
      <protection locked="0"/>
    </xf>
    <xf numFmtId="166" fontId="45" fillId="24" borderId="1" xfId="0" applyNumberFormat="1" applyFont="1" applyFill="1" applyBorder="1" applyAlignment="1" applyProtection="1">
      <alignment horizontal="right"/>
      <protection locked="0"/>
    </xf>
    <xf numFmtId="166" fontId="47" fillId="24" borderId="1" xfId="0" applyNumberFormat="1" applyFont="1" applyFill="1" applyBorder="1" applyAlignment="1" applyProtection="1">
      <alignment horizontal="right"/>
      <protection locked="0"/>
    </xf>
    <xf numFmtId="0" fontId="45" fillId="0" borderId="0" xfId="0" applyFont="1" applyBorder="1" applyAlignment="1" applyProtection="1">
      <alignment horizontal="left" vertical="top"/>
      <protection locked="0"/>
    </xf>
    <xf numFmtId="166" fontId="45" fillId="0" borderId="0" xfId="0" applyNumberFormat="1" applyFont="1" applyAlignment="1" applyProtection="1">
      <alignment horizontal="right"/>
      <protection locked="0"/>
    </xf>
    <xf numFmtId="166" fontId="45" fillId="24" borderId="1" xfId="0" applyNumberFormat="1" applyFont="1" applyFill="1" applyBorder="1" applyAlignment="1" applyProtection="1">
      <alignment horizontal="right" wrapText="1"/>
      <protection locked="0"/>
    </xf>
    <xf numFmtId="0" fontId="45" fillId="0" borderId="0" xfId="0" applyFont="1" applyAlignment="1" applyProtection="1">
      <alignment horizontal="left" vertical="top"/>
      <protection locked="0"/>
    </xf>
    <xf numFmtId="49" fontId="45" fillId="24" borderId="1" xfId="0" applyNumberFormat="1" applyFont="1" applyFill="1" applyBorder="1" applyAlignment="1" applyProtection="1">
      <alignment horizontal="center" vertical="top"/>
    </xf>
    <xf numFmtId="0" fontId="44" fillId="0" borderId="0" xfId="0" applyFont="1" applyAlignment="1" applyProtection="1">
      <alignment horizontal="left" vertical="center"/>
    </xf>
    <xf numFmtId="0" fontId="47" fillId="24" borderId="1" xfId="0" applyFont="1" applyFill="1" applyBorder="1" applyAlignment="1" applyProtection="1">
      <alignment horizontal="left" vertical="top"/>
    </xf>
    <xf numFmtId="0" fontId="45" fillId="0" borderId="0" xfId="0" applyFont="1" applyAlignment="1" applyProtection="1">
      <alignment horizontal="center" vertical="top"/>
    </xf>
    <xf numFmtId="0" fontId="46" fillId="0" borderId="0" xfId="0" applyFont="1" applyAlignment="1" applyProtection="1">
      <alignment horizontal="left" vertical="top"/>
    </xf>
    <xf numFmtId="0" fontId="47" fillId="24" borderId="1" xfId="0" applyFont="1" applyFill="1" applyBorder="1" applyAlignment="1" applyProtection="1">
      <alignment horizontal="right" vertical="top" wrapText="1"/>
    </xf>
    <xf numFmtId="0" fontId="47" fillId="24" borderId="1" xfId="0" applyFont="1" applyFill="1" applyBorder="1" applyAlignment="1" applyProtection="1">
      <alignment horizontal="right" vertical="top"/>
    </xf>
    <xf numFmtId="49" fontId="64" fillId="28" borderId="1" xfId="14089" applyNumberFormat="1" applyFont="1" applyFill="1" applyBorder="1" applyAlignment="1" applyProtection="1">
      <alignment horizontal="center" vertical="center" wrapText="1"/>
      <protection locked="0"/>
    </xf>
    <xf numFmtId="0" fontId="64" fillId="28" borderId="1" xfId="14089" applyFont="1" applyFill="1" applyBorder="1" applyAlignment="1" applyProtection="1">
      <alignment horizontal="center" vertical="center" wrapText="1"/>
      <protection locked="0"/>
    </xf>
    <xf numFmtId="2" fontId="64" fillId="28" borderId="1" xfId="14089" applyNumberFormat="1" applyFont="1" applyFill="1" applyBorder="1" applyAlignment="1" applyProtection="1">
      <alignment horizontal="center" vertical="center" wrapText="1"/>
      <protection locked="0"/>
    </xf>
    <xf numFmtId="4" fontId="64" fillId="28" borderId="1" xfId="14089" applyNumberFormat="1" applyFont="1" applyFill="1" applyBorder="1" applyAlignment="1" applyProtection="1">
      <alignment horizontal="center" vertical="center" wrapText="1"/>
      <protection locked="0"/>
    </xf>
    <xf numFmtId="0" fontId="65" fillId="0" borderId="0" xfId="0" applyFont="1" applyAlignment="1" applyProtection="1">
      <alignment vertical="top"/>
      <protection locked="0"/>
    </xf>
    <xf numFmtId="0" fontId="65" fillId="0" borderId="0" xfId="0" applyFont="1" applyAlignment="1" applyProtection="1">
      <alignment horizontal="justify" vertical="center" wrapText="1"/>
      <protection locked="0"/>
    </xf>
    <xf numFmtId="170" fontId="65" fillId="0" borderId="17" xfId="0" applyNumberFormat="1" applyFont="1" applyBorder="1" applyProtection="1">
      <protection locked="0"/>
    </xf>
    <xf numFmtId="170" fontId="65" fillId="0" borderId="0" xfId="0" applyNumberFormat="1" applyFont="1" applyBorder="1" applyProtection="1">
      <protection locked="0"/>
    </xf>
    <xf numFmtId="170" fontId="65" fillId="0" borderId="2" xfId="0" applyNumberFormat="1" applyFont="1" applyBorder="1" applyProtection="1">
      <protection locked="0"/>
    </xf>
    <xf numFmtId="4" fontId="65" fillId="0" borderId="2" xfId="0" applyNumberFormat="1" applyFont="1" applyBorder="1" applyProtection="1">
      <protection locked="0"/>
    </xf>
    <xf numFmtId="170" fontId="65" fillId="32" borderId="1" xfId="0" applyNumberFormat="1" applyFont="1" applyFill="1" applyBorder="1" applyProtection="1">
      <protection locked="0"/>
    </xf>
    <xf numFmtId="4" fontId="65" fillId="0" borderId="1" xfId="0" applyNumberFormat="1" applyFont="1" applyBorder="1" applyProtection="1">
      <protection locked="0"/>
    </xf>
    <xf numFmtId="4" fontId="65" fillId="0" borderId="0" xfId="0" applyNumberFormat="1" applyFont="1" applyBorder="1" applyProtection="1">
      <protection locked="0"/>
    </xf>
    <xf numFmtId="170" fontId="65" fillId="26" borderId="1" xfId="0" applyNumberFormat="1" applyFont="1" applyFill="1" applyBorder="1" applyProtection="1">
      <protection locked="0"/>
    </xf>
    <xf numFmtId="0" fontId="65" fillId="0" borderId="0" xfId="0" applyFont="1" applyAlignment="1" applyProtection="1">
      <alignment horizontal="right" vertical="top"/>
      <protection locked="0"/>
    </xf>
    <xf numFmtId="0" fontId="71" fillId="0" borderId="0" xfId="0" applyFont="1" applyAlignment="1" applyProtection="1">
      <alignment horizontal="right" vertical="top" wrapText="1"/>
      <protection locked="0"/>
    </xf>
    <xf numFmtId="170" fontId="65" fillId="0" borderId="0" xfId="0" applyNumberFormat="1" applyFont="1" applyProtection="1">
      <protection locked="0"/>
    </xf>
    <xf numFmtId="4" fontId="65" fillId="0" borderId="0" xfId="0" applyNumberFormat="1" applyFont="1" applyProtection="1">
      <protection locked="0"/>
    </xf>
    <xf numFmtId="2" fontId="60" fillId="30" borderId="15" xfId="0" applyNumberFormat="1" applyFont="1" applyFill="1" applyBorder="1" applyAlignment="1" applyProtection="1">
      <alignment vertical="center" wrapText="1"/>
      <protection locked="0"/>
    </xf>
    <xf numFmtId="4" fontId="65" fillId="0" borderId="0" xfId="0" applyNumberFormat="1" applyFont="1" applyAlignment="1" applyProtection="1">
      <alignment horizontal="center"/>
      <protection locked="0"/>
    </xf>
    <xf numFmtId="170" fontId="65" fillId="0" borderId="19" xfId="0" applyNumberFormat="1" applyFont="1" applyBorder="1" applyProtection="1">
      <protection locked="0"/>
    </xf>
    <xf numFmtId="0" fontId="64" fillId="0" borderId="0" xfId="0" applyFont="1" applyAlignment="1" applyProtection="1">
      <alignment horizontal="right" vertical="top"/>
      <protection locked="0"/>
    </xf>
    <xf numFmtId="4" fontId="65" fillId="0" borderId="0" xfId="0" applyNumberFormat="1" applyFont="1" applyAlignment="1" applyProtection="1">
      <alignment horizontal="center" wrapText="1"/>
      <protection locked="0"/>
    </xf>
    <xf numFmtId="0" fontId="71" fillId="32" borderId="1" xfId="0" applyFont="1" applyFill="1" applyBorder="1" applyProtection="1">
      <protection locked="0"/>
    </xf>
    <xf numFmtId="2" fontId="71" fillId="0" borderId="1" xfId="0" applyNumberFormat="1" applyFont="1" applyBorder="1" applyProtection="1">
      <protection locked="0"/>
    </xf>
    <xf numFmtId="0" fontId="71" fillId="26" borderId="1" xfId="0" applyFont="1" applyFill="1" applyBorder="1" applyProtection="1">
      <protection locked="0"/>
    </xf>
    <xf numFmtId="0" fontId="71" fillId="0" borderId="19" xfId="0" applyFont="1" applyBorder="1" applyProtection="1">
      <protection locked="0"/>
    </xf>
    <xf numFmtId="0" fontId="71" fillId="0" borderId="0" xfId="0" applyFont="1" applyAlignment="1" applyProtection="1">
      <alignment horizontal="justify" wrapText="1"/>
      <protection locked="0"/>
    </xf>
    <xf numFmtId="170" fontId="65" fillId="0" borderId="0" xfId="8093" applyNumberFormat="1" applyFont="1" applyProtection="1">
      <protection locked="0"/>
    </xf>
    <xf numFmtId="0" fontId="65" fillId="0" borderId="0" xfId="8131" applyFont="1" applyAlignment="1" applyProtection="1">
      <alignment horizontal="right" vertical="top"/>
      <protection locked="0"/>
    </xf>
    <xf numFmtId="170" fontId="70" fillId="0" borderId="0" xfId="0" applyNumberFormat="1" applyFont="1" applyAlignment="1" applyProtection="1">
      <alignment horizontal="center"/>
      <protection locked="0"/>
    </xf>
    <xf numFmtId="4" fontId="71" fillId="0" borderId="0" xfId="0" applyNumberFormat="1" applyFont="1" applyAlignment="1" applyProtection="1">
      <alignment horizontal="left" wrapText="1"/>
      <protection locked="0"/>
    </xf>
    <xf numFmtId="170" fontId="65" fillId="0" borderId="0" xfId="0" applyNumberFormat="1" applyFont="1" applyAlignment="1" applyProtection="1">
      <alignment horizontal="center" wrapText="1"/>
      <protection locked="0"/>
    </xf>
    <xf numFmtId="166" fontId="64" fillId="0" borderId="0" xfId="0" applyNumberFormat="1" applyFont="1" applyFill="1" applyProtection="1">
      <protection locked="0"/>
    </xf>
    <xf numFmtId="2" fontId="64" fillId="0" borderId="0" xfId="0" applyNumberFormat="1" applyFont="1" applyFill="1" applyProtection="1">
      <protection locked="0"/>
    </xf>
    <xf numFmtId="166" fontId="71" fillId="0" borderId="0" xfId="0" applyNumberFormat="1" applyFont="1" applyFill="1" applyAlignment="1" applyProtection="1">
      <alignment horizontal="center"/>
      <protection locked="0"/>
    </xf>
    <xf numFmtId="49" fontId="63" fillId="0" borderId="0" xfId="0" applyNumberFormat="1" applyFont="1" applyAlignment="1" applyProtection="1">
      <alignment horizontal="left" vertical="top"/>
    </xf>
    <xf numFmtId="4" fontId="65" fillId="0" borderId="0" xfId="0" applyNumberFormat="1" applyFont="1" applyAlignment="1" applyProtection="1">
      <alignment horizontal="right"/>
    </xf>
    <xf numFmtId="170" fontId="65" fillId="0" borderId="0" xfId="0" applyNumberFormat="1" applyFont="1" applyAlignment="1" applyProtection="1">
      <alignment horizontal="right"/>
    </xf>
    <xf numFmtId="0" fontId="71" fillId="0" borderId="0" xfId="0" applyFont="1" applyProtection="1"/>
    <xf numFmtId="49" fontId="71" fillId="0" borderId="0" xfId="0" applyNumberFormat="1" applyFont="1" applyAlignment="1" applyProtection="1">
      <alignment horizontal="left" vertical="top" wrapText="1"/>
    </xf>
    <xf numFmtId="0" fontId="65" fillId="0" borderId="21" xfId="0" applyFont="1" applyBorder="1" applyAlignment="1" applyProtection="1">
      <alignment horizontal="center" vertical="center"/>
    </xf>
    <xf numFmtId="0" fontId="63" fillId="0" borderId="21" xfId="0" applyFont="1" applyBorder="1" applyAlignment="1" applyProtection="1">
      <alignment horizontal="left" vertical="top" wrapText="1"/>
    </xf>
    <xf numFmtId="4" fontId="65" fillId="0" borderId="17" xfId="0" applyNumberFormat="1" applyFont="1" applyBorder="1" applyAlignment="1" applyProtection="1">
      <alignment horizontal="center"/>
    </xf>
    <xf numFmtId="170" fontId="65" fillId="0" borderId="17" xfId="0" applyNumberFormat="1" applyFont="1" applyBorder="1" applyProtection="1"/>
    <xf numFmtId="0" fontId="65" fillId="0" borderId="24" xfId="0" applyFont="1" applyBorder="1" applyAlignment="1" applyProtection="1">
      <alignment horizontal="center" vertical="center"/>
    </xf>
    <xf numFmtId="0" fontId="71" fillId="0" borderId="24" xfId="8131" applyFont="1" applyBorder="1" applyAlignment="1" applyProtection="1">
      <alignment horizontal="left" vertical="top" wrapText="1"/>
    </xf>
    <xf numFmtId="4" fontId="65" fillId="0" borderId="0" xfId="0" applyNumberFormat="1" applyFont="1" applyBorder="1" applyAlignment="1" applyProtection="1">
      <alignment horizontal="center"/>
    </xf>
    <xf numFmtId="170" fontId="65" fillId="0" borderId="0" xfId="0" applyNumberFormat="1" applyFont="1" applyBorder="1" applyProtection="1"/>
    <xf numFmtId="0" fontId="63" fillId="0" borderId="24" xfId="0" applyFont="1" applyBorder="1" applyAlignment="1" applyProtection="1">
      <alignment horizontal="left" vertical="top" wrapText="1"/>
    </xf>
    <xf numFmtId="4" fontId="65" fillId="0" borderId="2" xfId="0" applyNumberFormat="1" applyFont="1" applyBorder="1" applyAlignment="1" applyProtection="1">
      <alignment horizontal="center"/>
    </xf>
    <xf numFmtId="170" fontId="65" fillId="0" borderId="2" xfId="0" applyNumberFormat="1" applyFont="1" applyBorder="1" applyProtection="1"/>
    <xf numFmtId="0" fontId="65" fillId="0" borderId="1" xfId="0" applyFont="1" applyBorder="1" applyAlignment="1" applyProtection="1">
      <alignment horizontal="center"/>
    </xf>
    <xf numFmtId="4" fontId="70" fillId="0" borderId="1" xfId="0" applyNumberFormat="1" applyFont="1" applyBorder="1" applyAlignment="1" applyProtection="1">
      <alignment horizontal="center"/>
    </xf>
    <xf numFmtId="0" fontId="65" fillId="0" borderId="22" xfId="0" applyFont="1" applyBorder="1" applyAlignment="1" applyProtection="1">
      <alignment horizontal="center" vertical="center"/>
    </xf>
    <xf numFmtId="0" fontId="65" fillId="0" borderId="25" xfId="0" applyFont="1" applyBorder="1" applyAlignment="1" applyProtection="1">
      <alignment horizontal="center"/>
    </xf>
    <xf numFmtId="0" fontId="65" fillId="0" borderId="16" xfId="0" applyFont="1" applyBorder="1" applyAlignment="1" applyProtection="1">
      <alignment horizontal="center"/>
    </xf>
    <xf numFmtId="4" fontId="65" fillId="0" borderId="0" xfId="0" applyNumberFormat="1" applyFont="1" applyBorder="1" applyAlignment="1" applyProtection="1">
      <alignment horizontal="center" wrapText="1"/>
    </xf>
    <xf numFmtId="0" fontId="71" fillId="0" borderId="22" xfId="8131" applyFont="1" applyBorder="1" applyAlignment="1" applyProtection="1">
      <alignment horizontal="left" vertical="top" wrapText="1"/>
    </xf>
    <xf numFmtId="0" fontId="65" fillId="0" borderId="16" xfId="0" applyFont="1" applyBorder="1" applyProtection="1"/>
    <xf numFmtId="4" fontId="65" fillId="0" borderId="0" xfId="0" applyNumberFormat="1" applyFont="1" applyBorder="1" applyProtection="1"/>
    <xf numFmtId="0" fontId="71" fillId="0" borderId="1" xfId="0" applyFont="1" applyBorder="1" applyAlignment="1" applyProtection="1">
      <alignment vertical="top" wrapText="1"/>
    </xf>
    <xf numFmtId="0" fontId="65" fillId="0" borderId="26" xfId="0" applyFont="1" applyBorder="1" applyAlignment="1" applyProtection="1">
      <alignment horizontal="center"/>
    </xf>
    <xf numFmtId="4" fontId="65" fillId="0" borderId="2" xfId="0" applyNumberFormat="1" applyFont="1" applyBorder="1" applyAlignment="1" applyProtection="1">
      <alignment horizontal="center" wrapText="1"/>
    </xf>
    <xf numFmtId="0" fontId="71" fillId="0" borderId="1" xfId="0" quotePrefix="1" applyFont="1" applyBorder="1" applyAlignment="1" applyProtection="1">
      <alignment vertical="top" wrapText="1"/>
    </xf>
    <xf numFmtId="4" fontId="70" fillId="0" borderId="1" xfId="0" applyNumberFormat="1" applyFont="1" applyBorder="1" applyAlignment="1" applyProtection="1">
      <alignment horizontal="center" wrapText="1"/>
    </xf>
    <xf numFmtId="0" fontId="71" fillId="0" borderId="1" xfId="0" applyFont="1" applyBorder="1" applyAlignment="1" applyProtection="1">
      <alignment horizontal="right" vertical="top" wrapText="1"/>
    </xf>
    <xf numFmtId="0" fontId="65" fillId="0" borderId="26" xfId="0" applyFont="1" applyBorder="1" applyProtection="1"/>
    <xf numFmtId="4" fontId="65" fillId="0" borderId="2" xfId="0" applyNumberFormat="1" applyFont="1" applyBorder="1" applyProtection="1"/>
    <xf numFmtId="0" fontId="65" fillId="0" borderId="0" xfId="0" applyFont="1" applyAlignment="1" applyProtection="1">
      <alignment horizontal="right" vertical="top"/>
    </xf>
    <xf numFmtId="0" fontId="71" fillId="0" borderId="0" xfId="0" applyFont="1" applyAlignment="1" applyProtection="1">
      <alignment horizontal="right" vertical="top" wrapText="1"/>
    </xf>
    <xf numFmtId="0" fontId="65" fillId="0" borderId="0" xfId="0" applyFont="1" applyAlignment="1" applyProtection="1">
      <alignment horizontal="center"/>
    </xf>
    <xf numFmtId="4" fontId="70" fillId="0" borderId="0" xfId="0" applyNumberFormat="1" applyFont="1" applyAlignment="1" applyProtection="1">
      <alignment horizontal="center"/>
    </xf>
    <xf numFmtId="4" fontId="70" fillId="0" borderId="0" xfId="0" applyNumberFormat="1" applyFont="1" applyAlignment="1" applyProtection="1">
      <alignment horizontal="center" wrapText="1"/>
    </xf>
    <xf numFmtId="0" fontId="71" fillId="0" borderId="24" xfId="0" applyFont="1" applyBorder="1" applyAlignment="1" applyProtection="1">
      <alignment vertical="top" wrapText="1"/>
    </xf>
    <xf numFmtId="0" fontId="65" fillId="0" borderId="17" xfId="0" applyFont="1" applyBorder="1" applyAlignment="1" applyProtection="1">
      <alignment horizontal="center"/>
    </xf>
    <xf numFmtId="4" fontId="70" fillId="0" borderId="17" xfId="0" applyNumberFormat="1" applyFont="1" applyBorder="1" applyAlignment="1" applyProtection="1">
      <alignment horizontal="center" wrapText="1"/>
    </xf>
    <xf numFmtId="0" fontId="71" fillId="0" borderId="22" xfId="0" applyFont="1" applyBorder="1" applyAlignment="1" applyProtection="1">
      <alignment horizontal="left" vertical="top" wrapText="1"/>
    </xf>
    <xf numFmtId="0" fontId="65" fillId="0" borderId="2" xfId="0" applyFont="1" applyBorder="1" applyAlignment="1" applyProtection="1">
      <alignment horizontal="center"/>
    </xf>
    <xf numFmtId="4" fontId="70" fillId="0" borderId="2" xfId="0" applyNumberFormat="1" applyFont="1" applyBorder="1" applyAlignment="1" applyProtection="1">
      <alignment horizontal="center" wrapText="1"/>
    </xf>
    <xf numFmtId="0" fontId="65" fillId="0" borderId="15" xfId="0" applyFont="1" applyBorder="1" applyAlignment="1" applyProtection="1">
      <alignment horizontal="center"/>
    </xf>
    <xf numFmtId="0" fontId="71" fillId="0" borderId="22" xfId="0" applyFont="1" applyBorder="1" applyAlignment="1" applyProtection="1">
      <alignment vertical="top" wrapText="1"/>
    </xf>
    <xf numFmtId="0" fontId="64" fillId="30" borderId="1" xfId="0" applyFont="1" applyFill="1" applyBorder="1" applyAlignment="1" applyProtection="1">
      <alignment horizontal="center" vertical="center" wrapText="1"/>
    </xf>
    <xf numFmtId="0" fontId="60" fillId="30" borderId="14" xfId="0" applyFont="1" applyFill="1" applyBorder="1" applyAlignment="1" applyProtection="1">
      <alignment vertical="center" wrapText="1"/>
    </xf>
    <xf numFmtId="0" fontId="71" fillId="0" borderId="0" xfId="0" applyFont="1" applyAlignment="1" applyProtection="1">
      <alignment horizontal="left" vertical="top" wrapText="1"/>
    </xf>
    <xf numFmtId="4" fontId="65" fillId="0" borderId="0" xfId="0" applyNumberFormat="1" applyFont="1" applyAlignment="1" applyProtection="1">
      <alignment horizontal="center"/>
    </xf>
    <xf numFmtId="170" fontId="65" fillId="0" borderId="0" xfId="0" applyNumberFormat="1" applyFont="1" applyProtection="1"/>
    <xf numFmtId="4" fontId="65" fillId="0" borderId="25" xfId="0" applyNumberFormat="1" applyFont="1" applyBorder="1" applyAlignment="1" applyProtection="1">
      <alignment horizontal="center"/>
    </xf>
    <xf numFmtId="4" fontId="65" fillId="0" borderId="16" xfId="0" applyNumberFormat="1" applyFont="1" applyBorder="1" applyAlignment="1" applyProtection="1">
      <alignment horizontal="center"/>
    </xf>
    <xf numFmtId="49" fontId="71" fillId="0" borderId="24" xfId="0" applyNumberFormat="1" applyFont="1" applyBorder="1" applyAlignment="1" applyProtection="1">
      <alignment horizontal="justify" vertical="top" wrapText="1"/>
    </xf>
    <xf numFmtId="49" fontId="65" fillId="0" borderId="1" xfId="0" applyNumberFormat="1" applyFont="1" applyBorder="1" applyAlignment="1" applyProtection="1">
      <alignment horizontal="center"/>
    </xf>
    <xf numFmtId="0" fontId="63" fillId="0" borderId="21" xfId="0" applyFont="1" applyBorder="1" applyAlignment="1" applyProtection="1">
      <alignment vertical="top" wrapText="1"/>
    </xf>
    <xf numFmtId="0" fontId="65" fillId="0" borderId="14" xfId="0" applyFont="1" applyBorder="1" applyAlignment="1" applyProtection="1">
      <alignment horizontal="center"/>
    </xf>
    <xf numFmtId="4" fontId="70" fillId="0" borderId="19" xfId="0" applyNumberFormat="1" applyFont="1" applyBorder="1" applyAlignment="1" applyProtection="1">
      <alignment horizontal="center" wrapText="1"/>
    </xf>
    <xf numFmtId="49" fontId="71" fillId="0" borderId="22" xfId="0" applyNumberFormat="1" applyFont="1" applyBorder="1" applyAlignment="1" applyProtection="1">
      <alignment vertical="top" wrapText="1"/>
    </xf>
    <xf numFmtId="49" fontId="65" fillId="0" borderId="15" xfId="0" applyNumberFormat="1" applyFont="1" applyBorder="1" applyAlignment="1" applyProtection="1">
      <alignment horizontal="center"/>
    </xf>
    <xf numFmtId="0" fontId="64" fillId="0" borderId="0" xfId="0" applyFont="1" applyAlignment="1" applyProtection="1">
      <alignment horizontal="right" vertical="top"/>
    </xf>
    <xf numFmtId="0" fontId="63" fillId="0" borderId="0" xfId="0" applyFont="1" applyAlignment="1" applyProtection="1">
      <alignment horizontal="left" vertical="top" wrapText="1"/>
    </xf>
    <xf numFmtId="0" fontId="65" fillId="0" borderId="0" xfId="14089" applyFont="1" applyAlignment="1" applyProtection="1">
      <alignment horizontal="justify" vertical="top"/>
    </xf>
    <xf numFmtId="4" fontId="65" fillId="0" borderId="0" xfId="0" applyNumberFormat="1" applyFont="1" applyAlignment="1" applyProtection="1">
      <alignment horizontal="center" wrapText="1"/>
    </xf>
    <xf numFmtId="0" fontId="65" fillId="0" borderId="0" xfId="14089" applyFont="1" applyAlignment="1" applyProtection="1">
      <alignment horizontal="left" vertical="top" wrapText="1"/>
    </xf>
    <xf numFmtId="49" fontId="71" fillId="0" borderId="0" xfId="0" applyNumberFormat="1" applyFont="1" applyAlignment="1" applyProtection="1">
      <alignment horizontal="left" vertical="top" wrapText="1"/>
    </xf>
    <xf numFmtId="49" fontId="65" fillId="0" borderId="24" xfId="0" applyNumberFormat="1" applyFont="1" applyBorder="1" applyAlignment="1" applyProtection="1">
      <alignment horizontal="left" vertical="top" wrapText="1"/>
    </xf>
    <xf numFmtId="0" fontId="71" fillId="0" borderId="26" xfId="0" applyFont="1" applyBorder="1" applyProtection="1"/>
    <xf numFmtId="0" fontId="71" fillId="0" borderId="2" xfId="0" applyFont="1" applyBorder="1" applyProtection="1"/>
    <xf numFmtId="49" fontId="71" fillId="0" borderId="22" xfId="0" applyNumberFormat="1" applyFont="1" applyBorder="1" applyAlignment="1" applyProtection="1">
      <alignment horizontal="justify" vertical="top" wrapText="1"/>
    </xf>
    <xf numFmtId="0" fontId="65" fillId="0" borderId="1" xfId="0" applyFont="1" applyBorder="1" applyAlignment="1" applyProtection="1">
      <alignment horizontal="center" vertical="center"/>
    </xf>
    <xf numFmtId="49" fontId="65" fillId="0" borderId="0" xfId="0" applyNumberFormat="1" applyFont="1" applyAlignment="1" applyProtection="1">
      <alignment horizontal="left" vertical="top" wrapText="1"/>
    </xf>
    <xf numFmtId="49" fontId="71" fillId="0" borderId="0" xfId="0" applyNumberFormat="1" applyFont="1" applyAlignment="1" applyProtection="1">
      <alignment horizontal="justify" vertical="top" wrapText="1"/>
    </xf>
    <xf numFmtId="0" fontId="70" fillId="0" borderId="0" xfId="0" applyFont="1" applyProtection="1"/>
    <xf numFmtId="49" fontId="71" fillId="0" borderId="1" xfId="0" applyNumberFormat="1" applyFont="1" applyBorder="1" applyAlignment="1" applyProtection="1">
      <alignment horizontal="left" vertical="top" wrapText="1"/>
    </xf>
    <xf numFmtId="49" fontId="71" fillId="0" borderId="1" xfId="0" applyNumberFormat="1" applyFont="1" applyBorder="1" applyAlignment="1" applyProtection="1">
      <alignment horizontal="justify" vertical="top" wrapText="1"/>
    </xf>
    <xf numFmtId="0" fontId="71" fillId="0" borderId="24" xfId="0" applyFont="1" applyBorder="1" applyAlignment="1" applyProtection="1">
      <alignment horizontal="left" vertical="top" wrapText="1"/>
    </xf>
    <xf numFmtId="49" fontId="65" fillId="0" borderId="22" xfId="0" applyNumberFormat="1" applyFont="1" applyBorder="1" applyAlignment="1" applyProtection="1">
      <alignment horizontal="left" vertical="top" wrapText="1"/>
    </xf>
    <xf numFmtId="49" fontId="65" fillId="0" borderId="0" xfId="0" applyNumberFormat="1" applyFont="1" applyAlignment="1" applyProtection="1">
      <alignment horizontal="center"/>
    </xf>
    <xf numFmtId="0" fontId="71" fillId="0" borderId="1" xfId="0" applyFont="1" applyBorder="1" applyProtection="1"/>
    <xf numFmtId="0" fontId="70" fillId="0" borderId="1" xfId="0" applyFont="1" applyBorder="1" applyProtection="1"/>
    <xf numFmtId="0" fontId="65" fillId="0" borderId="1" xfId="0" applyFont="1" applyBorder="1" applyAlignment="1" applyProtection="1">
      <alignment horizontal="center" vertical="center"/>
    </xf>
    <xf numFmtId="0" fontId="65" fillId="0" borderId="21" xfId="0" applyFont="1" applyBorder="1" applyAlignment="1" applyProtection="1">
      <alignment horizontal="center" vertical="top"/>
    </xf>
    <xf numFmtId="49" fontId="63" fillId="0" borderId="21" xfId="0" applyNumberFormat="1" applyFont="1" applyBorder="1" applyAlignment="1" applyProtection="1">
      <alignment horizontal="justify" vertical="top" wrapText="1"/>
    </xf>
    <xf numFmtId="0" fontId="71" fillId="0" borderId="19" xfId="0" applyFont="1" applyBorder="1" applyProtection="1"/>
    <xf numFmtId="0" fontId="70" fillId="0" borderId="19" xfId="0" applyFont="1" applyBorder="1" applyProtection="1"/>
    <xf numFmtId="0" fontId="65" fillId="0" borderId="22" xfId="0" applyFont="1" applyBorder="1" applyAlignment="1" applyProtection="1">
      <alignment horizontal="center" vertical="top"/>
    </xf>
    <xf numFmtId="49" fontId="63" fillId="0" borderId="22" xfId="0" applyNumberFormat="1" applyFont="1" applyBorder="1" applyAlignment="1" applyProtection="1">
      <alignment horizontal="justify" vertical="top" wrapText="1"/>
    </xf>
    <xf numFmtId="4" fontId="70" fillId="0" borderId="1" xfId="0" applyNumberFormat="1" applyFont="1" applyBorder="1" applyAlignment="1" applyProtection="1">
      <alignment horizontal="right"/>
    </xf>
    <xf numFmtId="0" fontId="63" fillId="0" borderId="14" xfId="0" applyFont="1" applyBorder="1" applyAlignment="1" applyProtection="1">
      <alignment horizontal="left" vertical="top" wrapText="1"/>
    </xf>
    <xf numFmtId="0" fontId="71" fillId="0" borderId="14" xfId="0" applyFont="1" applyBorder="1" applyProtection="1"/>
    <xf numFmtId="0" fontId="71" fillId="0" borderId="17" xfId="0" applyFont="1" applyBorder="1" applyProtection="1"/>
    <xf numFmtId="0" fontId="70" fillId="0" borderId="17" xfId="0" applyFont="1" applyBorder="1" applyProtection="1"/>
    <xf numFmtId="0" fontId="60" fillId="30" borderId="14" xfId="0" applyFont="1" applyFill="1" applyBorder="1" applyAlignment="1" applyProtection="1">
      <alignment horizontal="left" vertical="center" wrapText="1"/>
    </xf>
    <xf numFmtId="0" fontId="60" fillId="30" borderId="19" xfId="0" applyFont="1" applyFill="1" applyBorder="1" applyAlignment="1" applyProtection="1">
      <alignment horizontal="left" vertical="center" wrapText="1"/>
    </xf>
    <xf numFmtId="4" fontId="70" fillId="0" borderId="0" xfId="0" applyNumberFormat="1" applyFont="1" applyBorder="1" applyAlignment="1" applyProtection="1">
      <alignment horizontal="center" wrapText="1"/>
    </xf>
    <xf numFmtId="0" fontId="63" fillId="0" borderId="22" xfId="0" applyFont="1" applyBorder="1" applyAlignment="1" applyProtection="1">
      <alignment vertical="top" wrapText="1"/>
    </xf>
    <xf numFmtId="4" fontId="65" fillId="0" borderId="0" xfId="0" applyNumberFormat="1" applyFont="1" applyProtection="1"/>
    <xf numFmtId="170" fontId="65" fillId="0" borderId="0" xfId="0" applyNumberFormat="1" applyFont="1" applyAlignment="1" applyProtection="1">
      <alignment horizontal="center"/>
    </xf>
    <xf numFmtId="0" fontId="65" fillId="0" borderId="0" xfId="8131" applyFont="1" applyAlignment="1" applyProtection="1">
      <alignment horizontal="right" vertical="top"/>
    </xf>
    <xf numFmtId="0" fontId="71" fillId="0" borderId="0" xfId="0" applyFont="1" applyAlignment="1" applyProtection="1">
      <alignment wrapText="1"/>
    </xf>
    <xf numFmtId="0" fontId="65" fillId="0" borderId="1" xfId="0" applyFont="1" applyBorder="1" applyAlignment="1" applyProtection="1">
      <alignment horizontal="center" vertical="top"/>
    </xf>
    <xf numFmtId="0" fontId="63" fillId="0" borderId="0" xfId="0" applyFont="1" applyAlignment="1" applyProtection="1">
      <alignment horizontal="left"/>
    </xf>
    <xf numFmtId="4" fontId="70" fillId="0" borderId="0" xfId="0" applyNumberFormat="1" applyFont="1" applyAlignment="1" applyProtection="1">
      <alignment horizontal="right"/>
    </xf>
    <xf numFmtId="0" fontId="70" fillId="0" borderId="19" xfId="0" applyFont="1" applyBorder="1" applyAlignment="1" applyProtection="1">
      <alignment horizontal="right"/>
    </xf>
    <xf numFmtId="0" fontId="65" fillId="0" borderId="0" xfId="0" applyFont="1" applyFill="1" applyAlignment="1" applyProtection="1">
      <alignment horizontal="right" vertical="top"/>
    </xf>
    <xf numFmtId="0" fontId="63" fillId="0" borderId="0" xfId="0" applyFont="1" applyFill="1" applyAlignment="1" applyProtection="1">
      <alignment horizontal="left" vertical="center" wrapText="1"/>
    </xf>
    <xf numFmtId="4" fontId="65" fillId="0" borderId="0" xfId="0" applyNumberFormat="1" applyFont="1" applyFill="1" applyAlignment="1" applyProtection="1">
      <alignment horizontal="center"/>
    </xf>
    <xf numFmtId="170" fontId="65" fillId="0" borderId="0" xfId="0" applyNumberFormat="1" applyFont="1" applyFill="1" applyProtection="1"/>
    <xf numFmtId="0" fontId="71" fillId="0" borderId="0" xfId="0" applyFont="1" applyFill="1" applyAlignment="1" applyProtection="1">
      <alignment horizontal="right" vertical="top" wrapText="1"/>
    </xf>
    <xf numFmtId="0" fontId="64" fillId="0" borderId="0" xfId="0" applyFont="1" applyFill="1" applyAlignment="1" applyProtection="1">
      <alignment horizontal="right" vertical="top"/>
    </xf>
    <xf numFmtId="0" fontId="63" fillId="0" borderId="0" xfId="0" applyFont="1" applyFill="1" applyAlignment="1" applyProtection="1">
      <alignment horizontal="left" vertical="top" wrapText="1"/>
    </xf>
    <xf numFmtId="4" fontId="64" fillId="0" borderId="0" xfId="0" applyNumberFormat="1" applyFont="1" applyFill="1" applyAlignment="1" applyProtection="1">
      <alignment horizontal="center"/>
    </xf>
    <xf numFmtId="166" fontId="64" fillId="0" borderId="0" xfId="0" applyNumberFormat="1" applyFont="1" applyFill="1" applyProtection="1"/>
    <xf numFmtId="0" fontId="71" fillId="0" borderId="0" xfId="0" applyFont="1" applyFill="1" applyAlignment="1" applyProtection="1">
      <alignment horizontal="left" vertical="top" wrapText="1"/>
    </xf>
    <xf numFmtId="2" fontId="64" fillId="0" borderId="0" xfId="0" applyNumberFormat="1" applyFont="1" applyFill="1" applyProtection="1"/>
    <xf numFmtId="4" fontId="65" fillId="0" borderId="0" xfId="0" applyNumberFormat="1" applyFont="1" applyFill="1" applyProtection="1"/>
    <xf numFmtId="166" fontId="71" fillId="0" borderId="0" xfId="0" applyNumberFormat="1" applyFont="1" applyFill="1" applyAlignment="1" applyProtection="1">
      <alignment horizontal="center"/>
    </xf>
    <xf numFmtId="0" fontId="71" fillId="0" borderId="0" xfId="0" applyFont="1" applyFill="1" applyAlignment="1" applyProtection="1">
      <alignment horizontal="left" vertical="center"/>
    </xf>
    <xf numFmtId="0" fontId="63" fillId="0" borderId="0" xfId="0" applyFont="1" applyFill="1" applyAlignment="1" applyProtection="1">
      <alignment horizontal="left"/>
    </xf>
    <xf numFmtId="0" fontId="71" fillId="0" borderId="0" xfId="0" applyFont="1" applyFill="1" applyAlignment="1" applyProtection="1">
      <alignment horizontal="center"/>
    </xf>
    <xf numFmtId="166" fontId="63" fillId="0" borderId="0" xfId="0" applyNumberFormat="1" applyFont="1" applyFill="1" applyAlignment="1" applyProtection="1">
      <alignment horizontal="center"/>
    </xf>
    <xf numFmtId="0" fontId="65" fillId="0" borderId="0" xfId="0" applyFont="1" applyAlignment="1" applyProtection="1">
      <alignment horizontal="left" vertical="top"/>
      <protection locked="0"/>
    </xf>
    <xf numFmtId="0" fontId="64" fillId="30" borderId="19" xfId="0" applyFont="1" applyFill="1" applyBorder="1" applyAlignment="1" applyProtection="1">
      <alignment vertical="center" wrapText="1"/>
      <protection locked="0"/>
    </xf>
    <xf numFmtId="4" fontId="64" fillId="30" borderId="15" xfId="0" applyNumberFormat="1" applyFont="1" applyFill="1" applyBorder="1" applyAlignment="1" applyProtection="1">
      <alignment vertical="center" wrapText="1"/>
      <protection locked="0"/>
    </xf>
    <xf numFmtId="166" fontId="64" fillId="0" borderId="0" xfId="0" applyNumberFormat="1" applyFont="1" applyFill="1" applyAlignment="1" applyProtection="1">
      <alignment horizontal="right"/>
      <protection locked="0"/>
    </xf>
    <xf numFmtId="49" fontId="64" fillId="0" borderId="0" xfId="0" applyNumberFormat="1" applyFont="1" applyAlignment="1" applyProtection="1">
      <alignment horizontal="left" vertical="top"/>
      <protection locked="0"/>
    </xf>
    <xf numFmtId="49" fontId="63" fillId="0" borderId="0" xfId="0" applyNumberFormat="1" applyFont="1" applyAlignment="1" applyProtection="1">
      <alignment horizontal="left" vertical="top"/>
      <protection locked="0"/>
    </xf>
    <xf numFmtId="4" fontId="64" fillId="0" borderId="0" xfId="0" applyNumberFormat="1" applyFont="1" applyAlignment="1" applyProtection="1">
      <alignment horizontal="right"/>
      <protection locked="0"/>
    </xf>
    <xf numFmtId="49" fontId="64" fillId="0" borderId="0" xfId="0" applyNumberFormat="1" applyFont="1" applyAlignment="1" applyProtection="1">
      <alignment horizontal="right"/>
      <protection locked="0"/>
    </xf>
    <xf numFmtId="49" fontId="64" fillId="0" borderId="0" xfId="0" applyNumberFormat="1" applyFont="1" applyBorder="1" applyAlignment="1" applyProtection="1">
      <alignment horizontal="right"/>
      <protection locked="0"/>
    </xf>
    <xf numFmtId="0" fontId="64" fillId="30" borderId="14" xfId="0" applyFont="1" applyFill="1" applyBorder="1" applyAlignment="1" applyProtection="1">
      <alignment horizontal="left" vertical="center" wrapText="1"/>
    </xf>
    <xf numFmtId="0" fontId="64" fillId="30" borderId="19" xfId="0" applyFont="1" applyFill="1" applyBorder="1" applyAlignment="1" applyProtection="1">
      <alignment horizontal="left" vertical="center" wrapText="1"/>
    </xf>
    <xf numFmtId="0" fontId="64" fillId="30" borderId="15" xfId="0" applyFont="1" applyFill="1" applyBorder="1" applyAlignment="1" applyProtection="1">
      <alignment horizontal="left" vertical="center" wrapText="1"/>
    </xf>
    <xf numFmtId="49" fontId="65" fillId="0" borderId="0" xfId="0" applyNumberFormat="1" applyFont="1" applyAlignment="1" applyProtection="1">
      <alignment horizontal="left" vertical="top"/>
    </xf>
    <xf numFmtId="0" fontId="63" fillId="0" borderId="0" xfId="0" applyFont="1" applyAlignment="1" applyProtection="1">
      <alignment horizontal="left" vertical="top"/>
    </xf>
    <xf numFmtId="4" fontId="65" fillId="0" borderId="0" xfId="24943" applyNumberFormat="1" applyFont="1" applyAlignment="1" applyProtection="1">
      <alignment horizontal="right"/>
    </xf>
    <xf numFmtId="0" fontId="71" fillId="0" borderId="0" xfId="0" applyFont="1" applyBorder="1" applyProtection="1"/>
    <xf numFmtId="0" fontId="71" fillId="0" borderId="2" xfId="0" applyFont="1" applyBorder="1" applyAlignment="1" applyProtection="1">
      <alignment horizontal="left" vertical="top" wrapText="1"/>
    </xf>
    <xf numFmtId="0" fontId="71" fillId="0" borderId="23" xfId="0" applyFont="1" applyBorder="1" applyAlignment="1" applyProtection="1">
      <alignment horizontal="left" vertical="top" wrapText="1"/>
    </xf>
    <xf numFmtId="0" fontId="64" fillId="0" borderId="21" xfId="0" applyFont="1" applyBorder="1" applyAlignment="1" applyProtection="1">
      <alignment horizontal="center" vertical="center"/>
    </xf>
    <xf numFmtId="0" fontId="64" fillId="0" borderId="24" xfId="0" applyFont="1" applyBorder="1" applyAlignment="1" applyProtection="1">
      <alignment horizontal="center" vertical="center"/>
    </xf>
    <xf numFmtId="4" fontId="65" fillId="0" borderId="2" xfId="0" applyNumberFormat="1" applyFont="1" applyBorder="1" applyAlignment="1" applyProtection="1">
      <alignment horizontal="right"/>
    </xf>
    <xf numFmtId="0" fontId="64" fillId="0" borderId="22" xfId="0" applyFont="1" applyBorder="1" applyAlignment="1" applyProtection="1">
      <alignment horizontal="center" vertical="center"/>
    </xf>
    <xf numFmtId="0" fontId="65" fillId="0" borderId="15" xfId="0" applyFont="1" applyBorder="1" applyAlignment="1" applyProtection="1">
      <alignment horizontal="center" vertical="center"/>
    </xf>
    <xf numFmtId="2" fontId="63" fillId="0" borderId="21" xfId="0" applyNumberFormat="1" applyFont="1" applyBorder="1" applyAlignment="1" applyProtection="1">
      <alignment horizontal="left" vertical="top" wrapText="1"/>
    </xf>
    <xf numFmtId="0" fontId="65" fillId="0" borderId="17" xfId="0" applyFont="1" applyBorder="1" applyAlignment="1" applyProtection="1">
      <alignment horizontal="center" vertical="center"/>
    </xf>
    <xf numFmtId="4" fontId="70" fillId="0" borderId="17" xfId="0" applyNumberFormat="1" applyFont="1" applyBorder="1" applyAlignment="1" applyProtection="1">
      <alignment horizontal="right"/>
    </xf>
    <xf numFmtId="0" fontId="65" fillId="0" borderId="2" xfId="0" applyFont="1" applyBorder="1" applyAlignment="1" applyProtection="1">
      <alignment horizontal="center" vertical="center"/>
    </xf>
    <xf numFmtId="4" fontId="70" fillId="0" borderId="2" xfId="0" applyNumberFormat="1" applyFont="1" applyBorder="1" applyAlignment="1" applyProtection="1">
      <alignment horizontal="right"/>
    </xf>
    <xf numFmtId="0" fontId="65" fillId="0" borderId="0" xfId="0" applyFont="1" applyAlignment="1" applyProtection="1">
      <alignment horizontal="left" vertical="top"/>
    </xf>
    <xf numFmtId="0" fontId="71" fillId="0" borderId="0" xfId="0" applyFont="1" applyAlignment="1" applyProtection="1">
      <alignment horizontal="left" vertical="top"/>
    </xf>
    <xf numFmtId="0" fontId="64" fillId="30" borderId="14" xfId="0" applyFont="1" applyFill="1" applyBorder="1" applyAlignment="1" applyProtection="1">
      <alignment vertical="center" wrapText="1"/>
    </xf>
    <xf numFmtId="0" fontId="64" fillId="30" borderId="19" xfId="0" applyFont="1" applyFill="1" applyBorder="1" applyAlignment="1" applyProtection="1">
      <alignment vertical="center" wrapText="1"/>
    </xf>
    <xf numFmtId="49" fontId="65" fillId="0" borderId="0" xfId="0" applyNumberFormat="1" applyFont="1" applyFill="1" applyAlignment="1" applyProtection="1">
      <alignment horizontal="left" vertical="top" wrapText="1"/>
    </xf>
    <xf numFmtId="49" fontId="64" fillId="0" borderId="0" xfId="0" applyNumberFormat="1" applyFont="1" applyFill="1" applyAlignment="1" applyProtection="1">
      <alignment horizontal="left" vertical="top" wrapText="1"/>
    </xf>
    <xf numFmtId="49" fontId="64" fillId="0" borderId="0" xfId="0" applyNumberFormat="1" applyFont="1" applyFill="1" applyAlignment="1" applyProtection="1">
      <alignment horizontal="left" vertical="top"/>
    </xf>
    <xf numFmtId="0" fontId="65" fillId="0" borderId="0" xfId="0" applyFont="1" applyFill="1" applyAlignment="1" applyProtection="1">
      <alignment horizontal="left" vertical="top"/>
    </xf>
    <xf numFmtId="0" fontId="71" fillId="0" borderId="0" xfId="0" applyFont="1" applyFill="1" applyAlignment="1" applyProtection="1">
      <alignment horizontal="left" vertical="top"/>
    </xf>
    <xf numFmtId="4" fontId="65" fillId="0" borderId="0" xfId="8" applyNumberFormat="1" applyFont="1" applyAlignment="1" applyProtection="1">
      <alignment wrapText="1"/>
      <protection locked="0"/>
    </xf>
    <xf numFmtId="4" fontId="65" fillId="0" borderId="0" xfId="8" applyNumberFormat="1" applyFont="1" applyProtection="1">
      <protection locked="0"/>
    </xf>
    <xf numFmtId="0" fontId="65" fillId="0" borderId="0" xfId="8" applyFont="1" applyProtection="1">
      <protection locked="0"/>
    </xf>
    <xf numFmtId="4" fontId="65" fillId="0" borderId="19" xfId="8" applyNumberFormat="1" applyFont="1" applyBorder="1" applyProtection="1">
      <protection locked="0"/>
    </xf>
    <xf numFmtId="4" fontId="65" fillId="0" borderId="15" xfId="8" applyNumberFormat="1" applyFont="1" applyBorder="1" applyProtection="1">
      <protection locked="0"/>
    </xf>
    <xf numFmtId="4" fontId="65" fillId="32" borderId="1" xfId="8" applyNumberFormat="1" applyFont="1" applyFill="1" applyBorder="1" applyProtection="1">
      <protection locked="0"/>
    </xf>
    <xf numFmtId="4" fontId="65" fillId="0" borderId="1" xfId="8" applyNumberFormat="1" applyFont="1" applyBorder="1" applyProtection="1">
      <protection locked="0"/>
    </xf>
    <xf numFmtId="0" fontId="65" fillId="0" borderId="0" xfId="8" applyFont="1" applyAlignment="1" applyProtection="1">
      <alignment horizontal="right" vertical="top" wrapText="1"/>
      <protection locked="0"/>
    </xf>
    <xf numFmtId="0" fontId="65" fillId="0" borderId="0" xfId="8" applyFont="1" applyAlignment="1" applyProtection="1">
      <alignment horizontal="left" vertical="top" wrapText="1"/>
      <protection locked="0"/>
    </xf>
    <xf numFmtId="0" fontId="65" fillId="0" borderId="0" xfId="8" applyFont="1" applyAlignment="1" applyProtection="1">
      <alignment horizontal="center" vertical="top"/>
      <protection locked="0"/>
    </xf>
    <xf numFmtId="4" fontId="65" fillId="0" borderId="17" xfId="8" applyNumberFormat="1" applyFont="1" applyBorder="1" applyProtection="1">
      <protection locked="0"/>
    </xf>
    <xf numFmtId="4" fontId="65" fillId="0" borderId="27" xfId="8" applyNumberFormat="1" applyFont="1" applyBorder="1" applyProtection="1">
      <protection locked="0"/>
    </xf>
    <xf numFmtId="4" fontId="65" fillId="0" borderId="0" xfId="8" applyNumberFormat="1" applyFont="1" applyBorder="1" applyProtection="1">
      <protection locked="0"/>
    </xf>
    <xf numFmtId="4" fontId="65" fillId="0" borderId="20" xfId="8" applyNumberFormat="1" applyFont="1" applyBorder="1" applyProtection="1">
      <protection locked="0"/>
    </xf>
    <xf numFmtId="4" fontId="65" fillId="0" borderId="2" xfId="8" applyNumberFormat="1" applyFont="1" applyBorder="1" applyProtection="1">
      <protection locked="0"/>
    </xf>
    <xf numFmtId="4" fontId="65" fillId="0" borderId="23" xfId="8" applyNumberFormat="1" applyFont="1" applyBorder="1" applyProtection="1">
      <protection locked="0"/>
    </xf>
    <xf numFmtId="4" fontId="65" fillId="0" borderId="0" xfId="8" applyNumberFormat="1" applyFont="1" applyAlignment="1" applyProtection="1">
      <alignment horizontal="left" vertical="top" wrapText="1"/>
      <protection locked="0"/>
    </xf>
    <xf numFmtId="4" fontId="65" fillId="0" borderId="0" xfId="8" applyNumberFormat="1" applyFont="1" applyAlignment="1" applyProtection="1">
      <alignment horizontal="center" wrapText="1"/>
      <protection locked="0"/>
    </xf>
    <xf numFmtId="4" fontId="65" fillId="0" borderId="0" xfId="8" applyNumberFormat="1" applyFont="1" applyAlignment="1" applyProtection="1">
      <alignment horizontal="right"/>
      <protection locked="0"/>
    </xf>
    <xf numFmtId="0" fontId="65" fillId="0" borderId="19" xfId="8" applyFont="1" applyBorder="1" applyProtection="1">
      <protection locked="0"/>
    </xf>
    <xf numFmtId="0" fontId="65" fillId="0" borderId="15" xfId="8" applyFont="1" applyBorder="1" applyProtection="1">
      <protection locked="0"/>
    </xf>
    <xf numFmtId="4" fontId="65" fillId="0" borderId="1" xfId="8" applyNumberFormat="1" applyFont="1" applyBorder="1" applyAlignment="1" applyProtection="1">
      <alignment wrapText="1"/>
      <protection locked="0"/>
    </xf>
    <xf numFmtId="4" fontId="65" fillId="0" borderId="17" xfId="8" applyNumberFormat="1" applyFont="1" applyBorder="1" applyAlignment="1" applyProtection="1">
      <alignment wrapText="1"/>
      <protection locked="0"/>
    </xf>
    <xf numFmtId="4" fontId="65" fillId="0" borderId="27" xfId="8" applyNumberFormat="1" applyFont="1" applyBorder="1" applyAlignment="1" applyProtection="1">
      <alignment wrapText="1"/>
      <protection locked="0"/>
    </xf>
    <xf numFmtId="4" fontId="65" fillId="0" borderId="2" xfId="8" applyNumberFormat="1" applyFont="1" applyBorder="1" applyAlignment="1" applyProtection="1">
      <alignment wrapText="1"/>
      <protection locked="0"/>
    </xf>
    <xf numFmtId="4" fontId="65" fillId="0" borderId="23" xfId="8" applyNumberFormat="1" applyFont="1" applyBorder="1" applyAlignment="1" applyProtection="1">
      <alignment wrapText="1"/>
      <protection locked="0"/>
    </xf>
    <xf numFmtId="0" fontId="65" fillId="0" borderId="0" xfId="8" applyFont="1" applyAlignment="1" applyProtection="1">
      <alignment horizontal="justify" vertical="top" wrapText="1"/>
      <protection locked="0"/>
    </xf>
    <xf numFmtId="0" fontId="65" fillId="0" borderId="0" xfId="8" applyFont="1" applyAlignment="1" applyProtection="1">
      <alignment horizontal="right"/>
      <protection locked="0"/>
    </xf>
    <xf numFmtId="4" fontId="65" fillId="32" borderId="1" xfId="8" applyNumberFormat="1" applyFont="1" applyFill="1" applyBorder="1" applyAlignment="1" applyProtection="1">
      <alignment wrapText="1"/>
      <protection locked="0"/>
    </xf>
    <xf numFmtId="0" fontId="65" fillId="0" borderId="17" xfId="8" applyFont="1" applyBorder="1" applyAlignment="1" applyProtection="1">
      <protection locked="0"/>
    </xf>
    <xf numFmtId="0" fontId="65" fillId="0" borderId="27" xfId="8" applyFont="1" applyBorder="1" applyAlignment="1" applyProtection="1">
      <protection locked="0"/>
    </xf>
    <xf numFmtId="0" fontId="65" fillId="0" borderId="2" xfId="8" applyFont="1" applyBorder="1" applyAlignment="1" applyProtection="1">
      <protection locked="0"/>
    </xf>
    <xf numFmtId="0" fontId="65" fillId="0" borderId="23" xfId="8" applyFont="1" applyBorder="1" applyAlignment="1" applyProtection="1">
      <protection locked="0"/>
    </xf>
    <xf numFmtId="4" fontId="64" fillId="0" borderId="0" xfId="8" applyNumberFormat="1" applyFont="1" applyProtection="1">
      <protection locked="0"/>
    </xf>
    <xf numFmtId="0" fontId="64" fillId="0" borderId="0" xfId="8" applyFont="1" applyProtection="1">
      <protection locked="0"/>
    </xf>
    <xf numFmtId="0" fontId="96" fillId="0" borderId="0" xfId="8" applyFont="1" applyAlignment="1" applyProtection="1">
      <alignment horizontal="justify" vertical="top" wrapText="1"/>
      <protection locked="0"/>
    </xf>
    <xf numFmtId="165" fontId="65" fillId="0" borderId="17" xfId="5" applyFont="1" applyFill="1" applyBorder="1" applyAlignment="1" applyProtection="1">
      <alignment horizontal="right" wrapText="1"/>
      <protection locked="0"/>
    </xf>
    <xf numFmtId="0" fontId="65" fillId="0" borderId="27" xfId="8" applyFont="1" applyBorder="1" applyAlignment="1" applyProtection="1">
      <alignment vertical="top" wrapText="1"/>
      <protection locked="0"/>
    </xf>
    <xf numFmtId="0" fontId="64" fillId="0" borderId="0" xfId="8" applyFont="1" applyAlignment="1" applyProtection="1">
      <alignment horizontal="justify" vertical="top"/>
      <protection locked="0"/>
    </xf>
    <xf numFmtId="165" fontId="65" fillId="0" borderId="2" xfId="5" applyFont="1" applyFill="1" applyBorder="1" applyAlignment="1" applyProtection="1">
      <alignment horizontal="right"/>
      <protection locked="0"/>
    </xf>
    <xf numFmtId="0" fontId="65" fillId="0" borderId="23" xfId="8" applyFont="1" applyBorder="1" applyProtection="1">
      <protection locked="0"/>
    </xf>
    <xf numFmtId="0" fontId="65" fillId="0" borderId="0" xfId="8" applyFont="1" applyAlignment="1" applyProtection="1">
      <alignment horizontal="justify" vertical="top"/>
      <protection locked="0"/>
    </xf>
    <xf numFmtId="0" fontId="65" fillId="0" borderId="0" xfId="8" applyFont="1" applyAlignment="1" applyProtection="1">
      <alignment horizontal="center" wrapText="1"/>
      <protection locked="0"/>
    </xf>
    <xf numFmtId="165" fontId="65" fillId="0" borderId="0" xfId="5" applyFont="1" applyFill="1" applyAlignment="1" applyProtection="1">
      <alignment horizontal="right" wrapText="1"/>
      <protection locked="0"/>
    </xf>
    <xf numFmtId="0" fontId="65" fillId="0" borderId="0" xfId="8" applyFont="1" applyAlignment="1" applyProtection="1">
      <alignment vertical="top" wrapText="1"/>
      <protection locked="0"/>
    </xf>
    <xf numFmtId="4" fontId="65" fillId="0" borderId="0" xfId="8" applyNumberFormat="1" applyFont="1" applyAlignment="1" applyProtection="1">
      <alignment horizontal="right" wrapText="1"/>
      <protection locked="0"/>
    </xf>
    <xf numFmtId="0" fontId="64" fillId="0" borderId="0" xfId="8" applyFont="1" applyAlignment="1" applyProtection="1">
      <alignment horizontal="justify" vertical="top" wrapText="1"/>
      <protection locked="0"/>
    </xf>
    <xf numFmtId="4" fontId="65" fillId="0" borderId="19" xfId="8" applyNumberFormat="1" applyFont="1" applyBorder="1" applyAlignment="1" applyProtection="1">
      <alignment horizontal="right" wrapText="1"/>
      <protection locked="0"/>
    </xf>
    <xf numFmtId="4" fontId="65" fillId="0" borderId="15" xfId="8" applyNumberFormat="1" applyFont="1" applyBorder="1" applyAlignment="1" applyProtection="1">
      <alignment horizontal="right"/>
      <protection locked="0"/>
    </xf>
    <xf numFmtId="4" fontId="65" fillId="0" borderId="1" xfId="8" applyNumberFormat="1" applyFont="1" applyBorder="1" applyAlignment="1" applyProtection="1">
      <alignment horizontal="right"/>
      <protection locked="0"/>
    </xf>
    <xf numFmtId="0" fontId="64" fillId="0" borderId="19" xfId="8" applyFont="1" applyBorder="1" applyProtection="1">
      <protection locked="0"/>
    </xf>
    <xf numFmtId="0" fontId="64" fillId="0" borderId="15" xfId="8" applyFont="1" applyBorder="1" applyProtection="1">
      <protection locked="0"/>
    </xf>
    <xf numFmtId="4" fontId="65" fillId="26" borderId="1" xfId="8" applyNumberFormat="1" applyFont="1" applyFill="1" applyBorder="1" applyProtection="1">
      <protection locked="0"/>
    </xf>
    <xf numFmtId="0" fontId="65" fillId="0" borderId="19" xfId="8" applyFont="1" applyBorder="1" applyAlignment="1" applyProtection="1">
      <alignment wrapText="1"/>
      <protection locked="0"/>
    </xf>
    <xf numFmtId="0" fontId="65" fillId="0" borderId="15" xfId="8" applyFont="1" applyBorder="1" applyAlignment="1" applyProtection="1">
      <alignment wrapText="1"/>
      <protection locked="0"/>
    </xf>
    <xf numFmtId="0" fontId="81" fillId="0" borderId="0" xfId="8" applyFont="1" applyAlignment="1" applyProtection="1">
      <alignment horizontal="justify" vertical="top" wrapText="1"/>
      <protection locked="0"/>
    </xf>
    <xf numFmtId="4" fontId="88" fillId="0" borderId="0" xfId="8" applyNumberFormat="1" applyFont="1" applyProtection="1">
      <protection locked="0"/>
    </xf>
    <xf numFmtId="0" fontId="81" fillId="0" borderId="0" xfId="8" applyFont="1" applyAlignment="1" applyProtection="1">
      <alignment horizontal="left" vertical="top" wrapText="1"/>
      <protection locked="0"/>
    </xf>
    <xf numFmtId="0" fontId="96" fillId="0" borderId="0" xfId="8" applyFont="1" applyAlignment="1" applyProtection="1">
      <alignment horizontal="left" vertical="top" wrapText="1"/>
      <protection locked="0"/>
    </xf>
    <xf numFmtId="0" fontId="65" fillId="0" borderId="0" xfId="8" applyFont="1" applyBorder="1" applyAlignment="1" applyProtection="1">
      <alignment horizontal="left" wrapText="1"/>
      <protection locked="0"/>
    </xf>
    <xf numFmtId="4" fontId="65" fillId="0" borderId="20" xfId="8" applyNumberFormat="1" applyFont="1" applyBorder="1" applyAlignment="1" applyProtection="1">
      <alignment horizontal="left" wrapText="1"/>
      <protection locked="0"/>
    </xf>
    <xf numFmtId="4" fontId="65" fillId="0" borderId="0" xfId="8" applyNumberFormat="1" applyFont="1" applyAlignment="1" applyProtection="1">
      <alignment horizontal="left" wrapText="1"/>
      <protection locked="0"/>
    </xf>
    <xf numFmtId="4" fontId="65" fillId="0" borderId="23" xfId="8" applyNumberFormat="1" applyFont="1" applyBorder="1" applyAlignment="1" applyProtection="1">
      <alignment horizontal="left" wrapText="1"/>
      <protection locked="0"/>
    </xf>
    <xf numFmtId="4" fontId="65" fillId="0" borderId="15" xfId="8" applyNumberFormat="1" applyFont="1" applyBorder="1" applyAlignment="1" applyProtection="1">
      <alignment horizontal="left" wrapText="1"/>
      <protection locked="0"/>
    </xf>
    <xf numFmtId="4" fontId="65" fillId="0" borderId="27" xfId="8" applyNumberFormat="1" applyFont="1" applyBorder="1" applyAlignment="1" applyProtection="1">
      <alignment horizontal="right" vertical="top" wrapText="1"/>
      <protection locked="0"/>
    </xf>
    <xf numFmtId="4" fontId="65" fillId="0" borderId="0" xfId="8" applyNumberFormat="1" applyFont="1" applyAlignment="1" applyProtection="1">
      <alignment horizontal="right" vertical="top" wrapText="1"/>
      <protection locked="0"/>
    </xf>
    <xf numFmtId="4" fontId="65" fillId="0" borderId="0" xfId="8" applyNumberFormat="1" applyFont="1" applyAlignment="1" applyProtection="1">
      <alignment vertical="top" wrapText="1"/>
      <protection locked="0"/>
    </xf>
    <xf numFmtId="4" fontId="65" fillId="0" borderId="23" xfId="8" applyNumberFormat="1" applyFont="1" applyBorder="1" applyAlignment="1" applyProtection="1">
      <alignment horizontal="right" vertical="top" wrapText="1"/>
      <protection locked="0"/>
    </xf>
    <xf numFmtId="166" fontId="64" fillId="0" borderId="0" xfId="8" applyNumberFormat="1" applyFont="1" applyAlignment="1" applyProtection="1">
      <alignment horizontal="right"/>
      <protection locked="0"/>
    </xf>
    <xf numFmtId="0" fontId="65" fillId="0" borderId="0" xfId="8" applyFont="1" applyAlignment="1" applyProtection="1">
      <alignment horizontal="left" vertical="top"/>
      <protection locked="0"/>
    </xf>
    <xf numFmtId="0" fontId="60" fillId="30" borderId="15" xfId="0" applyFont="1" applyFill="1" applyBorder="1" applyAlignment="1" applyProtection="1">
      <alignment horizontal="left" vertical="center" wrapText="1"/>
    </xf>
    <xf numFmtId="0" fontId="65" fillId="0" borderId="21" xfId="8" applyFont="1" applyBorder="1" applyAlignment="1" applyProtection="1">
      <alignment horizontal="center" vertical="center" wrapText="1"/>
    </xf>
    <xf numFmtId="0" fontId="65" fillId="0" borderId="21" xfId="8" applyFont="1" applyBorder="1" applyAlignment="1" applyProtection="1">
      <alignment horizontal="justify" vertical="top" wrapText="1"/>
    </xf>
    <xf numFmtId="4" fontId="65" fillId="0" borderId="0" xfId="8" applyNumberFormat="1" applyFont="1" applyAlignment="1" applyProtection="1">
      <alignment wrapText="1"/>
    </xf>
    <xf numFmtId="4" fontId="65" fillId="0" borderId="0" xfId="8" applyNumberFormat="1" applyFont="1" applyProtection="1"/>
    <xf numFmtId="0" fontId="65" fillId="0" borderId="24" xfId="8" applyFont="1" applyBorder="1" applyAlignment="1" applyProtection="1">
      <alignment horizontal="center" vertical="center" wrapText="1"/>
    </xf>
    <xf numFmtId="0" fontId="65" fillId="0" borderId="24" xfId="8" applyFont="1" applyBorder="1" applyAlignment="1" applyProtection="1">
      <alignment horizontal="justify" vertical="top" wrapText="1"/>
    </xf>
    <xf numFmtId="0" fontId="65" fillId="0" borderId="22" xfId="8" applyFont="1" applyBorder="1" applyAlignment="1" applyProtection="1">
      <alignment horizontal="justify" vertical="top" wrapText="1"/>
    </xf>
    <xf numFmtId="0" fontId="64" fillId="0" borderId="1" xfId="8" applyFont="1" applyBorder="1" applyAlignment="1" applyProtection="1">
      <alignment horizontal="justify" vertical="top" wrapText="1"/>
    </xf>
    <xf numFmtId="4" fontId="65" fillId="0" borderId="14" xfId="8" applyNumberFormat="1" applyFont="1" applyBorder="1" applyAlignment="1" applyProtection="1">
      <alignment wrapText="1"/>
    </xf>
    <xf numFmtId="4" fontId="65" fillId="0" borderId="19" xfId="8" applyNumberFormat="1" applyFont="1" applyBorder="1" applyProtection="1"/>
    <xf numFmtId="0" fontId="65" fillId="0" borderId="1" xfId="8" applyFont="1" applyBorder="1" applyAlignment="1" applyProtection="1">
      <alignment horizontal="justify" vertical="top" wrapText="1"/>
    </xf>
    <xf numFmtId="0" fontId="65" fillId="0" borderId="1" xfId="8" applyFont="1" applyBorder="1" applyAlignment="1" applyProtection="1">
      <alignment horizontal="center" wrapText="1"/>
    </xf>
    <xf numFmtId="4" fontId="70" fillId="0" borderId="1" xfId="8" applyNumberFormat="1" applyFont="1" applyBorder="1" applyProtection="1"/>
    <xf numFmtId="0" fontId="65" fillId="0" borderId="1" xfId="8" applyFont="1" applyBorder="1" applyAlignment="1" applyProtection="1">
      <alignment horizontal="left" vertical="top" wrapText="1"/>
    </xf>
    <xf numFmtId="4" fontId="65" fillId="0" borderId="14" xfId="8" applyNumberFormat="1" applyFont="1" applyBorder="1" applyAlignment="1" applyProtection="1">
      <alignment horizontal="center" vertical="top" wrapText="1"/>
    </xf>
    <xf numFmtId="4" fontId="70" fillId="0" borderId="19" xfId="8" applyNumberFormat="1" applyFont="1" applyBorder="1" applyProtection="1"/>
    <xf numFmtId="0" fontId="65" fillId="0" borderId="22" xfId="8" applyFont="1" applyBorder="1" applyAlignment="1" applyProtection="1">
      <alignment horizontal="center" vertical="center" wrapText="1"/>
    </xf>
    <xf numFmtId="4" fontId="65" fillId="0" borderId="25" xfId="8" applyNumberFormat="1" applyFont="1" applyBorder="1" applyAlignment="1" applyProtection="1">
      <alignment wrapText="1"/>
    </xf>
    <xf numFmtId="4" fontId="65" fillId="0" borderId="17" xfId="8" applyNumberFormat="1" applyFont="1" applyBorder="1" applyProtection="1"/>
    <xf numFmtId="4" fontId="65" fillId="0" borderId="16" xfId="8" applyNumberFormat="1" applyFont="1" applyBorder="1" applyProtection="1"/>
    <xf numFmtId="4" fontId="65" fillId="0" borderId="0" xfId="8" applyNumberFormat="1" applyFont="1" applyBorder="1" applyProtection="1"/>
    <xf numFmtId="4" fontId="65" fillId="0" borderId="16" xfId="8" applyNumberFormat="1" applyFont="1" applyBorder="1" applyAlignment="1" applyProtection="1">
      <alignment wrapText="1"/>
    </xf>
    <xf numFmtId="0" fontId="65" fillId="0" borderId="22" xfId="8" applyFont="1" applyBorder="1" applyAlignment="1" applyProtection="1">
      <alignment horizontal="justify" vertical="top"/>
    </xf>
    <xf numFmtId="4" fontId="65" fillId="0" borderId="26" xfId="8" applyNumberFormat="1" applyFont="1" applyBorder="1" applyAlignment="1" applyProtection="1">
      <alignment wrapText="1"/>
    </xf>
    <xf numFmtId="4" fontId="65" fillId="0" borderId="2" xfId="8" applyNumberFormat="1" applyFont="1" applyBorder="1" applyProtection="1"/>
    <xf numFmtId="0" fontId="64" fillId="0" borderId="1" xfId="8" applyFont="1" applyBorder="1" applyAlignment="1" applyProtection="1">
      <alignment horizontal="left" vertical="top" wrapText="1"/>
    </xf>
    <xf numFmtId="4" fontId="65" fillId="0" borderId="14" xfId="8" applyNumberFormat="1" applyFont="1" applyBorder="1" applyProtection="1"/>
    <xf numFmtId="4" fontId="65" fillId="0" borderId="15" xfId="8" applyNumberFormat="1" applyFont="1" applyBorder="1" applyAlignment="1" applyProtection="1">
      <alignment horizontal="center" vertical="top" wrapText="1"/>
    </xf>
    <xf numFmtId="4" fontId="70" fillId="0" borderId="1" xfId="8" applyNumberFormat="1" applyFont="1" applyBorder="1" applyAlignment="1" applyProtection="1">
      <alignment wrapText="1"/>
    </xf>
    <xf numFmtId="4" fontId="65" fillId="0" borderId="0" xfId="8" applyNumberFormat="1" applyFont="1" applyAlignment="1" applyProtection="1">
      <alignment horizontal="center" vertical="top" wrapText="1"/>
    </xf>
    <xf numFmtId="4" fontId="70" fillId="0" borderId="0" xfId="8" applyNumberFormat="1" applyFont="1" applyAlignment="1" applyProtection="1">
      <alignment wrapText="1"/>
    </xf>
    <xf numFmtId="4" fontId="65" fillId="0" borderId="0" xfId="8" applyNumberFormat="1" applyFont="1" applyAlignment="1" applyProtection="1">
      <alignment horizontal="center"/>
    </xf>
    <xf numFmtId="4" fontId="70" fillId="0" borderId="0" xfId="8" applyNumberFormat="1" applyFont="1" applyProtection="1"/>
    <xf numFmtId="4" fontId="65" fillId="0" borderId="1" xfId="8" applyNumberFormat="1" applyFont="1" applyBorder="1" applyAlignment="1" applyProtection="1">
      <alignment horizontal="center" wrapText="1"/>
    </xf>
    <xf numFmtId="4" fontId="65" fillId="0" borderId="0" xfId="8" applyNumberFormat="1" applyFont="1" applyAlignment="1" applyProtection="1">
      <alignment horizontal="center" wrapText="1"/>
    </xf>
    <xf numFmtId="0" fontId="65" fillId="0" borderId="19" xfId="8" applyFont="1" applyBorder="1" applyProtection="1"/>
    <xf numFmtId="0" fontId="70" fillId="0" borderId="19" xfId="8" applyFont="1" applyBorder="1" applyProtection="1"/>
    <xf numFmtId="0" fontId="65" fillId="0" borderId="15" xfId="8" applyFont="1" applyBorder="1" applyAlignment="1" applyProtection="1">
      <alignment horizontal="center"/>
    </xf>
    <xf numFmtId="14" fontId="65" fillId="0" borderId="21" xfId="8" applyNumberFormat="1" applyFont="1" applyBorder="1" applyAlignment="1" applyProtection="1">
      <alignment horizontal="center" vertical="center" wrapText="1"/>
    </xf>
    <xf numFmtId="4" fontId="65" fillId="0" borderId="1" xfId="8" applyNumberFormat="1" applyFont="1" applyBorder="1" applyAlignment="1" applyProtection="1">
      <alignment wrapText="1"/>
    </xf>
    <xf numFmtId="4" fontId="65" fillId="0" borderId="1" xfId="8" applyNumberFormat="1" applyFont="1" applyBorder="1" applyProtection="1"/>
    <xf numFmtId="0" fontId="64" fillId="0" borderId="1" xfId="8" applyFont="1" applyBorder="1" applyAlignment="1" applyProtection="1">
      <alignment horizontal="justify" vertical="top"/>
    </xf>
    <xf numFmtId="4" fontId="65" fillId="0" borderId="1" xfId="8" applyNumberFormat="1" applyFont="1" applyBorder="1" applyAlignment="1" applyProtection="1">
      <alignment horizontal="center"/>
    </xf>
    <xf numFmtId="14" fontId="65" fillId="0" borderId="1" xfId="8" applyNumberFormat="1" applyFont="1" applyBorder="1" applyAlignment="1" applyProtection="1">
      <alignment horizontal="center" vertical="center" wrapText="1"/>
    </xf>
    <xf numFmtId="0" fontId="65" fillId="0" borderId="1" xfId="8" applyFont="1" applyBorder="1" applyAlignment="1" applyProtection="1">
      <alignment horizontal="center" vertical="center" wrapText="1"/>
    </xf>
    <xf numFmtId="4" fontId="65" fillId="0" borderId="17" xfId="8" applyNumberFormat="1" applyFont="1" applyBorder="1" applyAlignment="1" applyProtection="1">
      <alignment wrapText="1"/>
    </xf>
    <xf numFmtId="4" fontId="65" fillId="0" borderId="2" xfId="8" applyNumberFormat="1" applyFont="1" applyBorder="1" applyAlignment="1" applyProtection="1">
      <alignment wrapText="1"/>
    </xf>
    <xf numFmtId="0" fontId="65" fillId="0" borderId="0" xfId="8" applyFont="1" applyAlignment="1" applyProtection="1">
      <alignment horizontal="justify" vertical="top" wrapText="1"/>
    </xf>
    <xf numFmtId="0" fontId="65" fillId="0" borderId="0" xfId="8" applyFont="1" applyAlignment="1" applyProtection="1">
      <alignment horizontal="center"/>
    </xf>
    <xf numFmtId="4" fontId="70" fillId="0" borderId="0" xfId="8" applyNumberFormat="1" applyFont="1" applyAlignment="1" applyProtection="1">
      <alignment horizontal="right" wrapText="1"/>
    </xf>
    <xf numFmtId="0" fontId="65" fillId="0" borderId="15" xfId="8" applyFont="1" applyBorder="1" applyAlignment="1" applyProtection="1">
      <alignment horizontal="justify" vertical="top" wrapText="1"/>
    </xf>
    <xf numFmtId="0" fontId="65" fillId="0" borderId="21" xfId="8" applyFont="1" applyBorder="1" applyAlignment="1" applyProtection="1">
      <alignment horizontal="justify" vertical="top"/>
    </xf>
    <xf numFmtId="0" fontId="65" fillId="0" borderId="0" xfId="8" applyFont="1" applyAlignment="1" applyProtection="1">
      <alignment horizontal="right"/>
    </xf>
    <xf numFmtId="4" fontId="70" fillId="0" borderId="0" xfId="8" applyNumberFormat="1" applyFont="1" applyAlignment="1" applyProtection="1">
      <alignment horizontal="right"/>
    </xf>
    <xf numFmtId="0" fontId="65" fillId="0" borderId="24" xfId="8" applyFont="1" applyBorder="1" applyAlignment="1" applyProtection="1">
      <alignment horizontal="justify" vertical="top"/>
    </xf>
    <xf numFmtId="4" fontId="64" fillId="0" borderId="0" xfId="8" applyNumberFormat="1" applyFont="1" applyAlignment="1" applyProtection="1">
      <alignment horizontal="right"/>
    </xf>
    <xf numFmtId="0" fontId="65" fillId="0" borderId="25" xfId="8" applyFont="1" applyBorder="1" applyAlignment="1" applyProtection="1"/>
    <xf numFmtId="0" fontId="65" fillId="0" borderId="17" xfId="8" applyFont="1" applyBorder="1" applyAlignment="1" applyProtection="1"/>
    <xf numFmtId="0" fontId="65" fillId="0" borderId="26" xfId="8" applyFont="1" applyBorder="1" applyAlignment="1" applyProtection="1"/>
    <xf numFmtId="0" fontId="65" fillId="0" borderId="2" xfId="8" applyFont="1" applyBorder="1" applyAlignment="1" applyProtection="1"/>
    <xf numFmtId="0" fontId="65" fillId="0" borderId="0" xfId="8" applyFont="1" applyProtection="1"/>
    <xf numFmtId="0" fontId="65" fillId="0" borderId="1" xfId="8" applyFont="1" applyBorder="1" applyAlignment="1" applyProtection="1">
      <alignment horizontal="center"/>
    </xf>
    <xf numFmtId="0" fontId="70" fillId="0" borderId="1" xfId="8" applyFont="1" applyBorder="1" applyProtection="1"/>
    <xf numFmtId="4" fontId="70" fillId="0" borderId="19" xfId="8" applyNumberFormat="1" applyFont="1" applyBorder="1" applyAlignment="1" applyProtection="1">
      <alignment wrapText="1"/>
    </xf>
    <xf numFmtId="0" fontId="65" fillId="0" borderId="25" xfId="8" applyFont="1" applyBorder="1" applyAlignment="1" applyProtection="1">
      <alignment horizontal="center" vertical="top" wrapText="1"/>
    </xf>
    <xf numFmtId="4" fontId="70" fillId="0" borderId="17" xfId="8" applyNumberFormat="1" applyFont="1" applyBorder="1" applyAlignment="1" applyProtection="1">
      <alignment wrapText="1"/>
    </xf>
    <xf numFmtId="4" fontId="65" fillId="0" borderId="16" xfId="8" applyNumberFormat="1" applyFont="1" applyBorder="1" applyAlignment="1" applyProtection="1">
      <alignment horizontal="center" wrapText="1"/>
    </xf>
    <xf numFmtId="4" fontId="70" fillId="0" borderId="0" xfId="8" applyNumberFormat="1" applyFont="1" applyBorder="1" applyAlignment="1" applyProtection="1">
      <alignment wrapText="1"/>
    </xf>
    <xf numFmtId="4" fontId="65" fillId="0" borderId="26" xfId="8" applyNumberFormat="1" applyFont="1" applyBorder="1" applyAlignment="1" applyProtection="1">
      <alignment horizontal="center" wrapText="1"/>
    </xf>
    <xf numFmtId="4" fontId="70" fillId="0" borderId="2" xfId="8" applyNumberFormat="1" applyFont="1" applyBorder="1" applyAlignment="1" applyProtection="1">
      <alignment wrapText="1"/>
    </xf>
    <xf numFmtId="4" fontId="65" fillId="0" borderId="19" xfId="8" applyNumberFormat="1" applyFont="1" applyBorder="1" applyAlignment="1" applyProtection="1">
      <alignment horizontal="center" vertical="top" wrapText="1"/>
    </xf>
    <xf numFmtId="0" fontId="65" fillId="0" borderId="17" xfId="8" applyFont="1" applyBorder="1" applyAlignment="1" applyProtection="1">
      <alignment horizontal="center" vertical="top" wrapText="1"/>
    </xf>
    <xf numFmtId="0" fontId="65" fillId="0" borderId="0" xfId="8" applyFont="1" applyBorder="1" applyAlignment="1" applyProtection="1">
      <alignment horizontal="center" vertical="top" wrapText="1"/>
    </xf>
    <xf numFmtId="4" fontId="65" fillId="0" borderId="0" xfId="8" applyNumberFormat="1" applyFont="1" applyBorder="1" applyAlignment="1" applyProtection="1">
      <alignment horizontal="center" wrapText="1"/>
    </xf>
    <xf numFmtId="4" fontId="65" fillId="0" borderId="2" xfId="8" applyNumberFormat="1" applyFont="1" applyBorder="1" applyAlignment="1" applyProtection="1">
      <alignment horizontal="center" wrapText="1"/>
    </xf>
    <xf numFmtId="4" fontId="65" fillId="0" borderId="15" xfId="8" applyNumberFormat="1" applyFont="1" applyBorder="1" applyAlignment="1" applyProtection="1">
      <alignment horizontal="center" wrapText="1"/>
    </xf>
    <xf numFmtId="4" fontId="65" fillId="0" borderId="1" xfId="8" applyNumberFormat="1" applyFont="1" applyBorder="1" applyAlignment="1" applyProtection="1">
      <alignment horizontal="center" vertical="top" wrapText="1"/>
    </xf>
    <xf numFmtId="0" fontId="65" fillId="0" borderId="21" xfId="8" applyFont="1" applyBorder="1" applyAlignment="1" applyProtection="1">
      <alignment horizontal="center" vertical="center"/>
    </xf>
    <xf numFmtId="0" fontId="65" fillId="0" borderId="17" xfId="8" applyFont="1" applyBorder="1" applyAlignment="1" applyProtection="1">
      <alignment horizontal="center" wrapText="1"/>
    </xf>
    <xf numFmtId="4" fontId="70" fillId="0" borderId="17" xfId="8" applyNumberFormat="1" applyFont="1" applyBorder="1" applyAlignment="1" applyProtection="1">
      <alignment horizontal="right" vertical="top" wrapText="1"/>
    </xf>
    <xf numFmtId="0" fontId="65" fillId="0" borderId="24" xfId="8" applyFont="1" applyBorder="1" applyAlignment="1" applyProtection="1">
      <alignment horizontal="center" vertical="center"/>
    </xf>
    <xf numFmtId="0" fontId="64" fillId="0" borderId="22" xfId="8" applyFont="1" applyBorder="1" applyAlignment="1" applyProtection="1">
      <alignment horizontal="justify" vertical="top" wrapText="1"/>
    </xf>
    <xf numFmtId="0" fontId="65" fillId="0" borderId="2" xfId="8" applyFont="1" applyBorder="1" applyAlignment="1" applyProtection="1">
      <alignment horizontal="center"/>
    </xf>
    <xf numFmtId="4" fontId="70" fillId="0" borderId="2" xfId="8" applyNumberFormat="1" applyFont="1" applyBorder="1" applyAlignment="1" applyProtection="1">
      <alignment horizontal="right"/>
    </xf>
    <xf numFmtId="0" fontId="65" fillId="0" borderId="1" xfId="8" applyFont="1" applyBorder="1" applyAlignment="1" applyProtection="1">
      <alignment horizontal="justify" wrapText="1"/>
    </xf>
    <xf numFmtId="0" fontId="65" fillId="0" borderId="22" xfId="8" applyFont="1" applyBorder="1" applyAlignment="1" applyProtection="1">
      <alignment horizontal="center" vertical="center"/>
    </xf>
    <xf numFmtId="0" fontId="65" fillId="0" borderId="0" xfId="8" applyFont="1" applyAlignment="1" applyProtection="1">
      <alignment horizontal="center" wrapText="1"/>
    </xf>
    <xf numFmtId="4" fontId="70" fillId="0" borderId="0" xfId="8" applyNumberFormat="1" applyFont="1" applyAlignment="1" applyProtection="1">
      <alignment horizontal="right" vertical="top" wrapText="1"/>
    </xf>
    <xf numFmtId="4" fontId="65" fillId="0" borderId="19" xfId="8" applyNumberFormat="1" applyFont="1" applyBorder="1" applyAlignment="1" applyProtection="1">
      <alignment horizontal="center" wrapText="1"/>
    </xf>
    <xf numFmtId="0" fontId="70" fillId="0" borderId="1" xfId="8" applyFont="1" applyBorder="1" applyAlignment="1" applyProtection="1">
      <alignment wrapText="1"/>
    </xf>
    <xf numFmtId="0" fontId="64" fillId="0" borderId="0" xfId="8" applyFont="1" applyAlignment="1" applyProtection="1">
      <alignment horizontal="justify" vertical="top" wrapText="1"/>
    </xf>
    <xf numFmtId="4" fontId="70" fillId="0" borderId="19" xfId="8" applyNumberFormat="1" applyFont="1" applyBorder="1" applyAlignment="1" applyProtection="1">
      <alignment horizontal="right" vertical="top"/>
    </xf>
    <xf numFmtId="0" fontId="65" fillId="0" borderId="14" xfId="8" applyFont="1" applyBorder="1" applyAlignment="1" applyProtection="1">
      <alignment horizontal="justify" wrapText="1"/>
    </xf>
    <xf numFmtId="4" fontId="70" fillId="0" borderId="1" xfId="8" applyNumberFormat="1" applyFont="1" applyBorder="1" applyAlignment="1" applyProtection="1">
      <alignment horizontal="right" wrapText="1"/>
    </xf>
    <xf numFmtId="0" fontId="65" fillId="0" borderId="0" xfId="8" applyFont="1" applyAlignment="1" applyProtection="1">
      <alignment horizontal="left" vertical="top" wrapText="1"/>
    </xf>
    <xf numFmtId="0" fontId="65" fillId="0" borderId="0" xfId="8" applyFont="1" applyAlignment="1" applyProtection="1">
      <alignment vertical="top" wrapText="1"/>
    </xf>
    <xf numFmtId="4" fontId="65" fillId="0" borderId="17" xfId="8" applyNumberFormat="1" applyFont="1" applyBorder="1" applyAlignment="1" applyProtection="1">
      <alignment horizontal="center" wrapText="1"/>
    </xf>
    <xf numFmtId="4" fontId="65" fillId="0" borderId="0" xfId="8" applyNumberFormat="1" applyFont="1" applyBorder="1" applyAlignment="1" applyProtection="1">
      <alignment horizontal="center"/>
    </xf>
    <xf numFmtId="4" fontId="70" fillId="0" borderId="0" xfId="8" applyNumberFormat="1" applyFont="1" applyBorder="1" applyProtection="1"/>
    <xf numFmtId="4" fontId="65" fillId="0" borderId="2" xfId="8" applyNumberFormat="1" applyFont="1" applyBorder="1" applyAlignment="1" applyProtection="1">
      <alignment horizontal="center"/>
    </xf>
    <xf numFmtId="4" fontId="70" fillId="0" borderId="2" xfId="8" applyNumberFormat="1" applyFont="1" applyBorder="1" applyProtection="1"/>
    <xf numFmtId="0" fontId="64" fillId="0" borderId="19" xfId="8" applyFont="1" applyBorder="1" applyProtection="1"/>
    <xf numFmtId="0" fontId="83" fillId="0" borderId="19" xfId="8" applyFont="1" applyBorder="1" applyProtection="1"/>
    <xf numFmtId="4" fontId="83" fillId="0" borderId="19" xfId="8" applyNumberFormat="1" applyFont="1" applyBorder="1" applyProtection="1"/>
    <xf numFmtId="0" fontId="65" fillId="0" borderId="22" xfId="8" applyFont="1" applyBorder="1" applyAlignment="1" applyProtection="1">
      <alignment vertical="top" wrapText="1"/>
    </xf>
    <xf numFmtId="4" fontId="65" fillId="0" borderId="14" xfId="8" applyNumberFormat="1" applyFont="1" applyBorder="1" applyAlignment="1" applyProtection="1">
      <alignment horizontal="center"/>
    </xf>
    <xf numFmtId="0" fontId="65" fillId="0" borderId="1" xfId="0" applyFont="1" applyBorder="1" applyProtection="1"/>
    <xf numFmtId="0" fontId="65" fillId="0" borderId="15" xfId="8" applyFont="1" applyBorder="1" applyAlignment="1" applyProtection="1">
      <alignment horizontal="center" wrapText="1"/>
    </xf>
    <xf numFmtId="0" fontId="65" fillId="0" borderId="14" xfId="8" applyFont="1" applyBorder="1" applyAlignment="1" applyProtection="1">
      <alignment wrapText="1"/>
    </xf>
    <xf numFmtId="0" fontId="65" fillId="0" borderId="19" xfId="8" applyFont="1" applyBorder="1" applyAlignment="1" applyProtection="1">
      <alignment wrapText="1"/>
    </xf>
    <xf numFmtId="4" fontId="65" fillId="0" borderId="17" xfId="8" applyNumberFormat="1" applyFont="1" applyBorder="1" applyAlignment="1" applyProtection="1">
      <alignment horizontal="center"/>
    </xf>
    <xf numFmtId="4" fontId="65" fillId="0" borderId="2" xfId="8" applyNumberFormat="1" applyFont="1" applyBorder="1" applyAlignment="1" applyProtection="1">
      <alignment horizontal="center" vertical="top" wrapText="1"/>
    </xf>
    <xf numFmtId="0" fontId="65" fillId="0" borderId="19" xfId="8" applyFont="1" applyBorder="1" applyAlignment="1" applyProtection="1">
      <alignment horizontal="center" wrapText="1"/>
    </xf>
    <xf numFmtId="4" fontId="70" fillId="0" borderId="19" xfId="8" applyNumberFormat="1" applyFont="1" applyBorder="1" applyAlignment="1" applyProtection="1">
      <alignment horizontal="right" wrapText="1"/>
    </xf>
    <xf numFmtId="0" fontId="65" fillId="0" borderId="24" xfId="8" applyFont="1" applyBorder="1" applyAlignment="1" applyProtection="1">
      <alignment horizontal="left" vertical="top"/>
    </xf>
    <xf numFmtId="0" fontId="78" fillId="0" borderId="24" xfId="8" applyFont="1" applyBorder="1" applyAlignment="1" applyProtection="1">
      <alignment horizontal="justify" vertical="top" wrapText="1"/>
    </xf>
    <xf numFmtId="0" fontId="64" fillId="0" borderId="0" xfId="8" applyFont="1" applyAlignment="1" applyProtection="1">
      <alignment horizontal="left" vertical="top"/>
    </xf>
    <xf numFmtId="4" fontId="65" fillId="0" borderId="0" xfId="8" applyNumberFormat="1" applyFont="1" applyBorder="1" applyAlignment="1" applyProtection="1">
      <alignment wrapText="1"/>
    </xf>
    <xf numFmtId="3" fontId="65" fillId="0" borderId="16" xfId="8" applyNumberFormat="1" applyFont="1" applyBorder="1" applyProtection="1"/>
    <xf numFmtId="0" fontId="64" fillId="0" borderId="22" xfId="8" applyFont="1" applyBorder="1" applyAlignment="1" applyProtection="1">
      <alignment horizontal="left" vertical="top" wrapText="1"/>
    </xf>
    <xf numFmtId="0" fontId="64" fillId="0" borderId="26" xfId="8" applyFont="1" applyBorder="1" applyProtection="1"/>
    <xf numFmtId="4" fontId="65" fillId="0" borderId="0" xfId="8" applyNumberFormat="1" applyFont="1" applyBorder="1" applyAlignment="1" applyProtection="1">
      <alignment horizontal="left" wrapText="1"/>
    </xf>
    <xf numFmtId="4" fontId="70" fillId="0" borderId="0" xfId="8" applyNumberFormat="1" applyFont="1" applyBorder="1" applyAlignment="1" applyProtection="1">
      <alignment horizontal="left" wrapText="1"/>
    </xf>
    <xf numFmtId="4" fontId="65" fillId="0" borderId="25" xfId="8" applyNumberFormat="1" applyFont="1" applyBorder="1" applyAlignment="1" applyProtection="1">
      <alignment horizontal="center" wrapText="1"/>
    </xf>
    <xf numFmtId="3" fontId="65" fillId="0" borderId="17" xfId="8" applyNumberFormat="1" applyFont="1" applyBorder="1" applyProtection="1"/>
    <xf numFmtId="3" fontId="65" fillId="0" borderId="2" xfId="8" applyNumberFormat="1" applyFont="1" applyBorder="1" applyProtection="1"/>
    <xf numFmtId="0" fontId="64" fillId="0" borderId="0" xfId="8" applyFont="1" applyAlignment="1" applyProtection="1">
      <alignment horizontal="center" vertical="top"/>
    </xf>
    <xf numFmtId="0" fontId="64" fillId="0" borderId="24" xfId="8" applyFont="1" applyBorder="1" applyAlignment="1" applyProtection="1">
      <alignment horizontal="justify" vertical="top"/>
    </xf>
    <xf numFmtId="9" fontId="65" fillId="0" borderId="0" xfId="8" applyNumberFormat="1" applyFont="1" applyAlignment="1" applyProtection="1">
      <alignment horizontal="justify" vertical="top" wrapText="1"/>
    </xf>
    <xf numFmtId="0" fontId="64" fillId="0" borderId="0" xfId="8" applyFont="1" applyAlignment="1" applyProtection="1">
      <alignment horizontal="left" vertical="top" wrapText="1"/>
    </xf>
    <xf numFmtId="4" fontId="64" fillId="0" borderId="0" xfId="8" applyNumberFormat="1" applyFont="1" applyAlignment="1" applyProtection="1">
      <alignment wrapText="1"/>
    </xf>
    <xf numFmtId="166" fontId="64" fillId="0" borderId="0" xfId="8" applyNumberFormat="1" applyFont="1" applyAlignment="1" applyProtection="1">
      <alignment horizontal="right"/>
    </xf>
    <xf numFmtId="0" fontId="64" fillId="0" borderId="0" xfId="8" applyFont="1" applyProtection="1"/>
    <xf numFmtId="4" fontId="64" fillId="0" borderId="0" xfId="8" applyNumberFormat="1" applyFont="1" applyProtection="1"/>
    <xf numFmtId="0" fontId="65" fillId="0" borderId="0" xfId="8" applyFont="1" applyAlignment="1" applyProtection="1">
      <alignment horizontal="left" vertical="top"/>
    </xf>
    <xf numFmtId="49" fontId="64" fillId="0" borderId="0" xfId="14089" applyNumberFormat="1" applyFont="1" applyFill="1" applyBorder="1" applyAlignment="1" applyProtection="1">
      <alignment horizontal="center" vertical="center" wrapText="1"/>
      <protection locked="0"/>
    </xf>
    <xf numFmtId="0" fontId="64" fillId="0" borderId="0" xfId="14089" applyFont="1" applyFill="1" applyBorder="1" applyAlignment="1" applyProtection="1">
      <alignment horizontal="center" vertical="center" wrapText="1"/>
      <protection locked="0"/>
    </xf>
    <xf numFmtId="2" fontId="64" fillId="0" borderId="0" xfId="14089" applyNumberFormat="1" applyFont="1" applyFill="1" applyBorder="1" applyAlignment="1" applyProtection="1">
      <alignment horizontal="center" vertical="center" wrapText="1"/>
      <protection locked="0"/>
    </xf>
    <xf numFmtId="4" fontId="64" fillId="0" borderId="0" xfId="14089"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right"/>
      <protection locked="0"/>
    </xf>
    <xf numFmtId="0" fontId="84" fillId="0" borderId="0" xfId="0" applyFont="1" applyFill="1" applyBorder="1" applyAlignment="1" applyProtection="1">
      <protection locked="0"/>
    </xf>
    <xf numFmtId="4" fontId="71" fillId="32" borderId="1" xfId="0" applyNumberFormat="1" applyFont="1" applyFill="1" applyBorder="1" applyAlignment="1" applyProtection="1">
      <protection locked="0"/>
    </xf>
    <xf numFmtId="4" fontId="71" fillId="0" borderId="1" xfId="0" applyNumberFormat="1" applyFont="1" applyBorder="1" applyAlignment="1" applyProtection="1">
      <protection locked="0"/>
    </xf>
    <xf numFmtId="0" fontId="71" fillId="0" borderId="0" xfId="0" applyFont="1" applyAlignment="1" applyProtection="1">
      <protection locked="0"/>
    </xf>
    <xf numFmtId="4" fontId="71" fillId="0" borderId="27" xfId="0" applyNumberFormat="1" applyFont="1" applyBorder="1" applyAlignment="1" applyProtection="1">
      <alignment horizontal="right" wrapText="1"/>
      <protection locked="0"/>
    </xf>
    <xf numFmtId="4" fontId="71" fillId="0" borderId="23" xfId="0" applyNumberFormat="1" applyFont="1" applyBorder="1" applyAlignment="1" applyProtection="1">
      <alignment horizontal="right"/>
      <protection locked="0"/>
    </xf>
    <xf numFmtId="0" fontId="64" fillId="0" borderId="0" xfId="0" applyFont="1" applyFill="1" applyBorder="1" applyAlignment="1" applyProtection="1">
      <alignment horizontal="right" vertical="top" wrapText="1"/>
      <protection locked="0"/>
    </xf>
    <xf numFmtId="4" fontId="84" fillId="32" borderId="1" xfId="0" applyNumberFormat="1" applyFont="1" applyFill="1" applyBorder="1" applyAlignment="1" applyProtection="1">
      <protection locked="0"/>
    </xf>
    <xf numFmtId="4" fontId="84" fillId="0" borderId="1" xfId="0" applyNumberFormat="1" applyFont="1" applyFill="1" applyBorder="1" applyAlignment="1" applyProtection="1">
      <protection locked="0"/>
    </xf>
    <xf numFmtId="4" fontId="71" fillId="32" borderId="1" xfId="0" applyNumberFormat="1" applyFont="1" applyFill="1" applyBorder="1" applyAlignment="1" applyProtection="1">
      <alignment horizontal="right" wrapText="1"/>
      <protection locked="0"/>
    </xf>
    <xf numFmtId="4" fontId="71" fillId="0" borderId="1" xfId="0" applyNumberFormat="1" applyFont="1" applyBorder="1" applyAlignment="1" applyProtection="1">
      <alignment horizontal="right" wrapText="1"/>
      <protection locked="0"/>
    </xf>
    <xf numFmtId="4" fontId="71" fillId="0" borderId="27" xfId="0" applyNumberFormat="1" applyFont="1" applyBorder="1" applyAlignment="1" applyProtection="1">
      <alignment horizontal="right"/>
      <protection locked="0"/>
    </xf>
    <xf numFmtId="4" fontId="71" fillId="0" borderId="15" xfId="0" applyNumberFormat="1" applyFont="1" applyBorder="1" applyAlignment="1" applyProtection="1">
      <alignment horizontal="right"/>
      <protection locked="0"/>
    </xf>
    <xf numFmtId="4" fontId="65" fillId="32" borderId="1" xfId="0" applyNumberFormat="1" applyFont="1" applyFill="1" applyBorder="1" applyProtection="1">
      <protection locked="0"/>
    </xf>
    <xf numFmtId="4" fontId="71" fillId="32" borderId="1" xfId="0" applyNumberFormat="1" applyFont="1" applyFill="1" applyBorder="1" applyAlignment="1" applyProtection="1">
      <alignment horizontal="right" vertical="center" wrapText="1"/>
      <protection locked="0"/>
    </xf>
    <xf numFmtId="4" fontId="71" fillId="0" borderId="1" xfId="0" applyNumberFormat="1" applyFont="1" applyBorder="1" applyAlignment="1" applyProtection="1">
      <alignment horizontal="right" vertical="center" wrapText="1"/>
      <protection locked="0"/>
    </xf>
    <xf numFmtId="0" fontId="71" fillId="0" borderId="20" xfId="0" applyFont="1" applyBorder="1" applyAlignment="1" applyProtection="1">
      <protection locked="0"/>
    </xf>
    <xf numFmtId="4" fontId="71" fillId="0" borderId="0" xfId="0" applyNumberFormat="1" applyFont="1" applyFill="1" applyAlignment="1" applyProtection="1">
      <alignment horizontal="right" wrapText="1"/>
      <protection locked="0"/>
    </xf>
    <xf numFmtId="4" fontId="63" fillId="0" borderId="0" xfId="0" applyNumberFormat="1" applyFont="1" applyFill="1" applyAlignment="1" applyProtection="1">
      <alignment horizontal="right" wrapText="1"/>
      <protection locked="0"/>
    </xf>
    <xf numFmtId="4" fontId="65" fillId="0" borderId="0" xfId="8" applyNumberFormat="1" applyFont="1" applyBorder="1" applyAlignment="1" applyProtection="1">
      <alignment horizontal="right"/>
      <protection locked="0"/>
    </xf>
    <xf numFmtId="0" fontId="64" fillId="0" borderId="21" xfId="0" applyFont="1" applyBorder="1" applyAlignment="1" applyProtection="1">
      <alignment horizontal="left" vertical="top" wrapText="1"/>
    </xf>
    <xf numFmtId="4" fontId="65" fillId="0" borderId="17" xfId="0" applyNumberFormat="1" applyFont="1" applyBorder="1" applyAlignment="1" applyProtection="1">
      <alignment horizontal="right" wrapText="1"/>
    </xf>
    <xf numFmtId="4" fontId="65" fillId="0" borderId="17" xfId="24943" applyNumberFormat="1" applyFont="1" applyBorder="1" applyAlignment="1" applyProtection="1">
      <alignment horizontal="right" wrapText="1"/>
    </xf>
    <xf numFmtId="4" fontId="70" fillId="0" borderId="2" xfId="24943" applyNumberFormat="1" applyFont="1" applyFill="1" applyBorder="1" applyAlignment="1" applyProtection="1">
      <alignment horizontal="right"/>
    </xf>
    <xf numFmtId="0" fontId="65" fillId="0" borderId="1" xfId="0" applyFont="1" applyFill="1" applyBorder="1" applyAlignment="1" applyProtection="1">
      <alignment horizontal="center"/>
    </xf>
    <xf numFmtId="0" fontId="65" fillId="0" borderId="0" xfId="0" applyFont="1" applyAlignment="1" applyProtection="1">
      <alignment horizontal="left" vertical="top" wrapText="1"/>
    </xf>
    <xf numFmtId="4" fontId="71" fillId="0" borderId="0" xfId="0" applyNumberFormat="1" applyFont="1" applyAlignment="1" applyProtection="1">
      <alignment horizontal="right" wrapText="1"/>
    </xf>
    <xf numFmtId="0" fontId="63" fillId="0" borderId="21" xfId="0" applyFont="1" applyBorder="1" applyAlignment="1" applyProtection="1">
      <alignment horizontal="center" vertical="top"/>
    </xf>
    <xf numFmtId="4" fontId="71" fillId="0" borderId="25" xfId="0" applyNumberFormat="1" applyFont="1" applyBorder="1" applyAlignment="1" applyProtection="1">
      <alignment horizontal="right" wrapText="1"/>
    </xf>
    <xf numFmtId="4" fontId="71" fillId="0" borderId="17" xfId="0" applyNumberFormat="1" applyFont="1" applyBorder="1" applyAlignment="1" applyProtection="1">
      <alignment horizontal="right" wrapText="1"/>
    </xf>
    <xf numFmtId="0" fontId="63" fillId="0" borderId="24" xfId="0" applyFont="1" applyBorder="1" applyAlignment="1" applyProtection="1">
      <alignment horizontal="center" vertical="top"/>
    </xf>
    <xf numFmtId="4" fontId="71" fillId="0" borderId="26" xfId="0" applyNumberFormat="1" applyFont="1" applyBorder="1" applyAlignment="1" applyProtection="1">
      <alignment horizontal="right" wrapText="1"/>
    </xf>
    <xf numFmtId="4" fontId="71" fillId="0" borderId="2" xfId="0" applyNumberFormat="1" applyFont="1" applyBorder="1" applyAlignment="1" applyProtection="1">
      <alignment horizontal="right" wrapText="1"/>
    </xf>
    <xf numFmtId="0" fontId="63" fillId="0" borderId="22" xfId="0" applyFont="1" applyBorder="1" applyAlignment="1" applyProtection="1">
      <alignment horizontal="center" vertical="top"/>
    </xf>
    <xf numFmtId="4" fontId="70" fillId="0" borderId="1" xfId="0" applyNumberFormat="1" applyFont="1" applyBorder="1" applyAlignment="1" applyProtection="1"/>
    <xf numFmtId="0" fontId="64" fillId="0" borderId="21" xfId="0" applyFont="1" applyFill="1" applyBorder="1" applyAlignment="1" applyProtection="1">
      <alignment horizontal="center" vertical="center" wrapText="1"/>
    </xf>
    <xf numFmtId="0" fontId="71" fillId="0" borderId="25" xfId="0" applyFont="1" applyBorder="1" applyAlignment="1" applyProtection="1">
      <alignment horizontal="center" vertical="center" wrapText="1"/>
    </xf>
    <xf numFmtId="0" fontId="64" fillId="0" borderId="24" xfId="0" applyFont="1" applyFill="1" applyBorder="1" applyAlignment="1" applyProtection="1">
      <alignment horizontal="center" vertical="center" wrapText="1"/>
    </xf>
    <xf numFmtId="0" fontId="71" fillId="0" borderId="26" xfId="0" applyFont="1" applyBorder="1" applyAlignment="1" applyProtection="1">
      <alignment horizontal="center" vertical="center"/>
    </xf>
    <xf numFmtId="0" fontId="64" fillId="0" borderId="22" xfId="0" applyFont="1" applyFill="1" applyBorder="1" applyAlignment="1" applyProtection="1">
      <alignment horizontal="center" vertical="center" wrapText="1"/>
    </xf>
    <xf numFmtId="4" fontId="70" fillId="0" borderId="1" xfId="0" applyNumberFormat="1" applyFont="1" applyFill="1" applyBorder="1" applyAlignment="1" applyProtection="1"/>
    <xf numFmtId="0" fontId="71" fillId="0" borderId="1" xfId="0" applyFont="1" applyBorder="1" applyAlignment="1" applyProtection="1">
      <alignment horizontal="center" vertical="center" wrapText="1"/>
    </xf>
    <xf numFmtId="0" fontId="64" fillId="0" borderId="0" xfId="0" applyFont="1" applyAlignment="1" applyProtection="1">
      <alignment horizontal="left" vertical="top" wrapText="1"/>
    </xf>
    <xf numFmtId="4" fontId="65" fillId="0" borderId="0" xfId="0" applyNumberFormat="1" applyFont="1" applyAlignment="1" applyProtection="1">
      <alignment horizontal="right" wrapText="1"/>
    </xf>
    <xf numFmtId="4" fontId="65" fillId="0" borderId="0" xfId="24943" applyNumberFormat="1" applyFont="1" applyAlignment="1" applyProtection="1">
      <alignment horizontal="right" wrapText="1"/>
    </xf>
    <xf numFmtId="0" fontId="63" fillId="0" borderId="21" xfId="0" applyFont="1" applyBorder="1" applyAlignment="1" applyProtection="1">
      <alignment horizontal="center" vertical="center"/>
    </xf>
    <xf numFmtId="0" fontId="64" fillId="0" borderId="21" xfId="0" applyFont="1" applyBorder="1" applyAlignment="1" applyProtection="1">
      <alignment horizontal="left" vertical="top"/>
    </xf>
    <xf numFmtId="0" fontId="71" fillId="0" borderId="25" xfId="0" applyFont="1" applyBorder="1" applyAlignment="1" applyProtection="1">
      <alignment horizontal="center" vertical="center"/>
    </xf>
    <xf numFmtId="4" fontId="71" fillId="0" borderId="17" xfId="0" applyNumberFormat="1" applyFont="1" applyBorder="1" applyAlignment="1" applyProtection="1">
      <alignment horizontal="right"/>
    </xf>
    <xf numFmtId="0" fontId="63" fillId="0" borderId="24" xfId="0" applyFont="1" applyBorder="1" applyAlignment="1" applyProtection="1">
      <alignment horizontal="center" vertical="center"/>
    </xf>
    <xf numFmtId="4" fontId="71" fillId="0" borderId="2" xfId="0" applyNumberFormat="1" applyFont="1" applyBorder="1" applyAlignment="1" applyProtection="1">
      <alignment horizontal="right"/>
    </xf>
    <xf numFmtId="0" fontId="63" fillId="0" borderId="22" xfId="0" applyFont="1" applyBorder="1" applyAlignment="1" applyProtection="1">
      <alignment horizontal="center" vertical="center"/>
    </xf>
    <xf numFmtId="0" fontId="71" fillId="0" borderId="1" xfId="0" applyFont="1" applyBorder="1" applyAlignment="1" applyProtection="1">
      <alignment horizontal="center" vertical="center"/>
    </xf>
    <xf numFmtId="14" fontId="64" fillId="30" borderId="1"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3" fillId="0" borderId="17" xfId="0" applyFont="1" applyBorder="1" applyAlignment="1" applyProtection="1">
      <alignment horizontal="center" vertical="center"/>
    </xf>
    <xf numFmtId="0" fontId="65" fillId="0" borderId="0" xfId="0" applyFont="1" applyFill="1" applyAlignment="1" applyProtection="1">
      <alignment horizontal="center" vertical="center"/>
    </xf>
    <xf numFmtId="0" fontId="63" fillId="0" borderId="0" xfId="0" applyFont="1" applyBorder="1" applyAlignment="1" applyProtection="1">
      <alignment horizontal="center" vertical="center"/>
    </xf>
    <xf numFmtId="0" fontId="94" fillId="0" borderId="1" xfId="0" applyFont="1" applyFill="1" applyBorder="1" applyAlignment="1" applyProtection="1">
      <alignment horizontal="left" vertical="top" wrapText="1"/>
    </xf>
    <xf numFmtId="0" fontId="65" fillId="0" borderId="14" xfId="0" applyFont="1" applyFill="1" applyBorder="1" applyAlignment="1" applyProtection="1">
      <alignment horizontal="center" vertical="center"/>
    </xf>
    <xf numFmtId="2" fontId="65" fillId="0" borderId="1" xfId="0" applyNumberFormat="1" applyFont="1" applyBorder="1" applyAlignment="1" applyProtection="1">
      <alignment horizontal="center" vertical="center" wrapText="1"/>
    </xf>
    <xf numFmtId="0" fontId="65" fillId="0" borderId="1" xfId="0" applyFont="1" applyBorder="1" applyAlignment="1" applyProtection="1">
      <alignment horizontal="left" vertical="top" wrapText="1"/>
    </xf>
    <xf numFmtId="2" fontId="65" fillId="0" borderId="1" xfId="0" applyNumberFormat="1" applyFont="1" applyBorder="1" applyAlignment="1" applyProtection="1">
      <alignment horizontal="center" wrapText="1"/>
    </xf>
    <xf numFmtId="0" fontId="65" fillId="0" borderId="1" xfId="0" applyFont="1" applyFill="1" applyBorder="1" applyAlignment="1" applyProtection="1">
      <alignment horizontal="center" vertical="center"/>
    </xf>
    <xf numFmtId="4" fontId="70" fillId="0" borderId="1" xfId="0" applyNumberFormat="1" applyFont="1" applyBorder="1" applyAlignment="1" applyProtection="1">
      <alignment horizontal="right" vertical="center" wrapText="1"/>
    </xf>
    <xf numFmtId="0" fontId="63" fillId="0" borderId="1" xfId="0" applyFont="1" applyBorder="1" applyAlignment="1" applyProtection="1">
      <alignment horizontal="center" vertical="center"/>
    </xf>
    <xf numFmtId="4" fontId="71" fillId="0" borderId="0" xfId="0" applyNumberFormat="1" applyFont="1" applyAlignment="1" applyProtection="1">
      <alignment horizontal="right"/>
    </xf>
    <xf numFmtId="0" fontId="64" fillId="0" borderId="21" xfId="0" applyFont="1" applyFill="1" applyBorder="1" applyAlignment="1" applyProtection="1">
      <alignment horizontal="left" vertical="top"/>
    </xf>
    <xf numFmtId="0" fontId="65" fillId="0" borderId="24" xfId="0" applyFont="1" applyFill="1" applyBorder="1" applyAlignment="1" applyProtection="1">
      <alignment horizontal="left" vertical="top"/>
    </xf>
    <xf numFmtId="4" fontId="71" fillId="0" borderId="25" xfId="0" applyNumberFormat="1" applyFont="1" applyBorder="1" applyAlignment="1" applyProtection="1">
      <alignment horizontal="right"/>
    </xf>
    <xf numFmtId="4" fontId="71" fillId="0" borderId="0" xfId="0" applyNumberFormat="1" applyFont="1" applyBorder="1" applyAlignment="1" applyProtection="1">
      <alignment horizontal="right"/>
    </xf>
    <xf numFmtId="4" fontId="71" fillId="0" borderId="26" xfId="0" applyNumberFormat="1" applyFont="1" applyBorder="1" applyAlignment="1" applyProtection="1">
      <alignment horizontal="right"/>
    </xf>
    <xf numFmtId="0" fontId="65" fillId="0" borderId="0" xfId="0" applyFont="1" applyFill="1" applyAlignment="1" applyProtection="1">
      <alignment horizontal="left" vertical="top" wrapText="1"/>
    </xf>
    <xf numFmtId="4" fontId="71" fillId="0" borderId="0" xfId="0" applyNumberFormat="1" applyFont="1" applyFill="1" applyAlignment="1" applyProtection="1">
      <alignment horizontal="right" wrapText="1"/>
    </xf>
    <xf numFmtId="49" fontId="64" fillId="0" borderId="0" xfId="0" applyNumberFormat="1" applyFont="1" applyFill="1" applyAlignment="1" applyProtection="1">
      <alignment horizontal="center" vertical="top" wrapText="1"/>
    </xf>
    <xf numFmtId="0" fontId="64" fillId="0" borderId="0" xfId="0" applyFont="1" applyFill="1" applyAlignment="1" applyProtection="1">
      <alignment horizontal="left" vertical="top" wrapText="1"/>
    </xf>
    <xf numFmtId="0" fontId="64" fillId="0" borderId="0" xfId="0" applyFont="1" applyFill="1" applyAlignment="1" applyProtection="1">
      <alignment horizontal="center" vertical="top" wrapText="1"/>
    </xf>
    <xf numFmtId="2" fontId="65" fillId="0" borderId="0" xfId="0" applyNumberFormat="1" applyFont="1" applyAlignment="1" applyProtection="1">
      <alignment horizontal="justify"/>
      <protection locked="0"/>
    </xf>
    <xf numFmtId="0" fontId="65" fillId="0" borderId="0" xfId="0" applyFont="1" applyAlignment="1" applyProtection="1">
      <alignment horizontal="justify"/>
      <protection locked="0"/>
    </xf>
    <xf numFmtId="4" fontId="70" fillId="0" borderId="1" xfId="0" applyNumberFormat="1" applyFont="1" applyBorder="1" applyAlignment="1" applyProtection="1">
      <alignment horizontal="center" vertical="center"/>
      <protection locked="0"/>
    </xf>
    <xf numFmtId="0" fontId="80" fillId="0" borderId="0" xfId="0" applyFont="1" applyAlignment="1" applyProtection="1">
      <alignment horizontal="justify"/>
      <protection locked="0"/>
    </xf>
    <xf numFmtId="4" fontId="64" fillId="30" borderId="1" xfId="0" applyNumberFormat="1" applyFont="1" applyFill="1" applyBorder="1" applyAlignment="1" applyProtection="1">
      <alignment horizontal="right" vertical="center" wrapText="1"/>
      <protection locked="0"/>
    </xf>
    <xf numFmtId="166" fontId="65" fillId="0" borderId="0" xfId="24964" applyNumberFormat="1" applyFont="1" applyFill="1" applyBorder="1" applyAlignment="1" applyProtection="1">
      <alignment horizontal="right"/>
      <protection locked="0"/>
    </xf>
    <xf numFmtId="2" fontId="65" fillId="0" borderId="0" xfId="24964" applyNumberFormat="1" applyFont="1" applyFill="1" applyBorder="1" applyAlignment="1" applyProtection="1">
      <alignment horizontal="right"/>
      <protection locked="0"/>
    </xf>
    <xf numFmtId="2" fontId="64" fillId="30" borderId="1" xfId="0" applyNumberFormat="1" applyFont="1" applyFill="1" applyBorder="1" applyAlignment="1" applyProtection="1">
      <alignment horizontal="right" vertical="center" wrapText="1"/>
      <protection locked="0"/>
    </xf>
    <xf numFmtId="166" fontId="65" fillId="25" borderId="0" xfId="24964" applyNumberFormat="1" applyFont="1" applyFill="1" applyBorder="1" applyAlignment="1" applyProtection="1">
      <alignment horizontal="left"/>
      <protection locked="0"/>
    </xf>
    <xf numFmtId="166" fontId="65" fillId="25" borderId="0" xfId="24964" applyNumberFormat="1" applyFont="1" applyFill="1" applyBorder="1" applyAlignment="1" applyProtection="1">
      <alignment horizontal="right"/>
      <protection locked="0"/>
    </xf>
    <xf numFmtId="166" fontId="65" fillId="34" borderId="0" xfId="24964" applyNumberFormat="1" applyFont="1" applyFill="1" applyBorder="1" applyAlignment="1" applyProtection="1">
      <alignment horizontal="right"/>
      <protection locked="0"/>
    </xf>
    <xf numFmtId="0" fontId="65" fillId="0" borderId="0" xfId="0" applyFont="1" applyAlignment="1" applyProtection="1">
      <alignment horizontal="justify" vertical="top"/>
      <protection locked="0"/>
    </xf>
    <xf numFmtId="0" fontId="65" fillId="0" borderId="2" xfId="0" applyFont="1" applyBorder="1" applyAlignment="1" applyProtection="1">
      <protection locked="0"/>
    </xf>
    <xf numFmtId="0" fontId="65" fillId="0" borderId="23" xfId="0" applyFont="1" applyBorder="1" applyAlignment="1" applyProtection="1">
      <protection locked="0"/>
    </xf>
    <xf numFmtId="0" fontId="65" fillId="0" borderId="17" xfId="0" applyFont="1" applyBorder="1" applyAlignment="1" applyProtection="1">
      <protection locked="0"/>
    </xf>
    <xf numFmtId="0" fontId="65" fillId="0" borderId="27" xfId="0" applyFont="1" applyBorder="1" applyAlignment="1" applyProtection="1">
      <protection locked="0"/>
    </xf>
    <xf numFmtId="166" fontId="64" fillId="0" borderId="0" xfId="24964" applyNumberFormat="1" applyFont="1" applyFill="1" applyBorder="1" applyAlignment="1" applyProtection="1">
      <alignment horizontal="right"/>
      <protection locked="0"/>
    </xf>
    <xf numFmtId="2" fontId="65" fillId="0" borderId="15" xfId="24964" applyNumberFormat="1" applyFont="1" applyFill="1" applyBorder="1" applyAlignment="1" applyProtection="1">
      <alignment horizontal="right"/>
      <protection locked="0"/>
    </xf>
    <xf numFmtId="0" fontId="65" fillId="0" borderId="19" xfId="0" applyFont="1" applyBorder="1" applyAlignment="1" applyProtection="1">
      <protection locked="0"/>
    </xf>
    <xf numFmtId="0" fontId="65" fillId="0" borderId="15" xfId="0" applyFont="1" applyBorder="1" applyAlignment="1" applyProtection="1">
      <protection locked="0"/>
    </xf>
    <xf numFmtId="2" fontId="65" fillId="0" borderId="27" xfId="24964" applyNumberFormat="1" applyFont="1" applyFill="1" applyBorder="1" applyAlignment="1" applyProtection="1">
      <alignment horizontal="right"/>
      <protection locked="0"/>
    </xf>
    <xf numFmtId="2" fontId="65" fillId="0" borderId="23" xfId="24964" applyNumberFormat="1" applyFont="1" applyFill="1" applyBorder="1" applyAlignment="1" applyProtection="1">
      <alignment horizontal="right"/>
      <protection locked="0"/>
    </xf>
    <xf numFmtId="0" fontId="65" fillId="0" borderId="0" xfId="0" applyFont="1" applyBorder="1" applyAlignment="1" applyProtection="1">
      <protection locked="0"/>
    </xf>
    <xf numFmtId="0" fontId="65" fillId="0" borderId="20" xfId="0" applyFont="1" applyBorder="1" applyAlignment="1" applyProtection="1">
      <protection locked="0"/>
    </xf>
    <xf numFmtId="0" fontId="65" fillId="0" borderId="2" xfId="0" applyFont="1" applyBorder="1" applyAlignment="1" applyProtection="1">
      <alignment wrapText="1"/>
      <protection locked="0"/>
    </xf>
    <xf numFmtId="0" fontId="65" fillId="0" borderId="23" xfId="0" applyFont="1" applyBorder="1" applyAlignment="1" applyProtection="1">
      <alignment wrapText="1"/>
      <protection locked="0"/>
    </xf>
    <xf numFmtId="2" fontId="65" fillId="0" borderId="20" xfId="24964" applyNumberFormat="1" applyFont="1" applyFill="1" applyBorder="1" applyAlignment="1" applyProtection="1">
      <alignment horizontal="right"/>
      <protection locked="0"/>
    </xf>
    <xf numFmtId="0" fontId="64" fillId="0" borderId="0" xfId="0" applyFont="1" applyAlignment="1" applyProtection="1">
      <alignment horizontal="justify" vertical="top"/>
      <protection locked="0"/>
    </xf>
    <xf numFmtId="4" fontId="64" fillId="0" borderId="0" xfId="0" applyNumberFormat="1" applyFont="1" applyProtection="1">
      <protection locked="0"/>
    </xf>
    <xf numFmtId="0" fontId="65" fillId="0" borderId="0" xfId="0" applyFont="1" applyAlignment="1" applyProtection="1">
      <alignment vertical="top" wrapText="1"/>
      <protection locked="0"/>
    </xf>
    <xf numFmtId="166" fontId="65" fillId="0" borderId="0" xfId="24943" applyNumberFormat="1" applyFont="1" applyFill="1" applyBorder="1" applyAlignment="1" applyProtection="1">
      <alignment horizontal="right"/>
      <protection locked="0"/>
    </xf>
    <xf numFmtId="49" fontId="65" fillId="0" borderId="1" xfId="0" applyNumberFormat="1" applyFont="1" applyBorder="1" applyAlignment="1" applyProtection="1">
      <alignment horizontal="center" vertical="center"/>
    </xf>
    <xf numFmtId="0" fontId="65" fillId="0" borderId="21" xfId="0" applyFont="1" applyBorder="1" applyAlignment="1" applyProtection="1">
      <alignment horizontal="justify" vertical="top" wrapText="1"/>
    </xf>
    <xf numFmtId="4" fontId="65" fillId="0" borderId="0" xfId="0" applyNumberFormat="1" applyFont="1" applyAlignment="1" applyProtection="1">
      <alignment horizontal="center" vertical="center" wrapText="1"/>
    </xf>
    <xf numFmtId="4" fontId="65" fillId="0" borderId="0" xfId="24964" applyNumberFormat="1" applyFont="1" applyFill="1" applyBorder="1" applyAlignment="1" applyProtection="1">
      <alignment horizontal="right" vertical="center"/>
    </xf>
    <xf numFmtId="0" fontId="78" fillId="0" borderId="1" xfId="0" applyFont="1" applyBorder="1" applyAlignment="1" applyProtection="1">
      <alignment horizontal="left" vertical="top" wrapText="1"/>
    </xf>
    <xf numFmtId="4" fontId="70" fillId="0" borderId="1" xfId="0" applyNumberFormat="1" applyFont="1" applyBorder="1" applyAlignment="1" applyProtection="1">
      <alignment horizontal="center" vertical="center"/>
    </xf>
    <xf numFmtId="4" fontId="65" fillId="0" borderId="0" xfId="0" applyNumberFormat="1" applyFont="1" applyAlignment="1" applyProtection="1">
      <alignment horizontal="center" vertical="center"/>
    </xf>
    <xf numFmtId="0" fontId="64" fillId="0" borderId="21" xfId="0" applyFont="1" applyBorder="1" applyAlignment="1" applyProtection="1">
      <alignment horizontal="justify" vertical="top"/>
    </xf>
    <xf numFmtId="0" fontId="78" fillId="26" borderId="1" xfId="0" applyFont="1" applyFill="1" applyBorder="1" applyAlignment="1" applyProtection="1">
      <alignment horizontal="left" vertical="top" wrapText="1"/>
    </xf>
    <xf numFmtId="0" fontId="65" fillId="26" borderId="1" xfId="0" applyFont="1" applyFill="1" applyBorder="1" applyAlignment="1" applyProtection="1">
      <alignment horizontal="center"/>
    </xf>
    <xf numFmtId="4" fontId="70" fillId="26" borderId="1" xfId="0" applyNumberFormat="1" applyFont="1" applyFill="1" applyBorder="1" applyAlignment="1" applyProtection="1">
      <alignment horizontal="center" vertical="center" wrapText="1"/>
    </xf>
    <xf numFmtId="0" fontId="78" fillId="0" borderId="0" xfId="0" applyFont="1" applyAlignment="1" applyProtection="1">
      <alignment horizontal="left" vertical="top" wrapText="1"/>
    </xf>
    <xf numFmtId="4" fontId="64" fillId="0" borderId="0" xfId="0" applyNumberFormat="1" applyFont="1" applyAlignment="1" applyProtection="1">
      <alignment horizontal="right" vertical="center"/>
    </xf>
    <xf numFmtId="49" fontId="65" fillId="0" borderId="21" xfId="0" applyNumberFormat="1" applyFont="1" applyBorder="1" applyAlignment="1" applyProtection="1">
      <alignment horizontal="center" vertical="center"/>
    </xf>
    <xf numFmtId="0" fontId="65" fillId="0" borderId="21" xfId="0" applyFont="1" applyBorder="1" applyAlignment="1" applyProtection="1">
      <alignment horizontal="justify" vertical="top"/>
    </xf>
    <xf numFmtId="0" fontId="65" fillId="0" borderId="19" xfId="0" applyFont="1" applyBorder="1" applyAlignment="1" applyProtection="1">
      <alignment horizontal="center"/>
    </xf>
    <xf numFmtId="4" fontId="65" fillId="0" borderId="19" xfId="0" applyNumberFormat="1" applyFont="1" applyBorder="1" applyAlignment="1" applyProtection="1">
      <alignment horizontal="center" vertical="center" wrapText="1"/>
    </xf>
    <xf numFmtId="49" fontId="65" fillId="0" borderId="22" xfId="0" applyNumberFormat="1" applyFont="1" applyBorder="1" applyAlignment="1" applyProtection="1">
      <alignment horizontal="center" vertical="center"/>
    </xf>
    <xf numFmtId="4" fontId="70" fillId="0" borderId="1" xfId="0" applyNumberFormat="1" applyFont="1" applyBorder="1" applyAlignment="1" applyProtection="1">
      <alignment horizontal="center" vertical="center" wrapText="1"/>
    </xf>
    <xf numFmtId="0" fontId="64" fillId="0" borderId="21" xfId="0" applyFont="1" applyBorder="1" applyAlignment="1" applyProtection="1">
      <alignment horizontal="justify" vertical="top" wrapText="1"/>
    </xf>
    <xf numFmtId="0" fontId="65" fillId="0" borderId="1" xfId="0" applyFont="1" applyBorder="1" applyAlignment="1" applyProtection="1">
      <alignment horizontal="justify" vertical="top"/>
    </xf>
    <xf numFmtId="4" fontId="65" fillId="0" borderId="1" xfId="0" applyNumberFormat="1" applyFont="1" applyBorder="1" applyAlignment="1" applyProtection="1">
      <alignment horizontal="center" vertical="center" wrapText="1"/>
    </xf>
    <xf numFmtId="0" fontId="64" fillId="0" borderId="1" xfId="0" applyFont="1" applyBorder="1" applyAlignment="1" applyProtection="1">
      <alignment horizontal="justify" vertical="top" wrapText="1"/>
    </xf>
    <xf numFmtId="0" fontId="65" fillId="0" borderId="1" xfId="0" applyFont="1" applyBorder="1" applyAlignment="1" applyProtection="1">
      <alignment horizontal="justify" vertical="top" wrapText="1"/>
    </xf>
    <xf numFmtId="0" fontId="65" fillId="0" borderId="24" xfId="0" applyFont="1" applyBorder="1" applyAlignment="1" applyProtection="1">
      <alignment horizontal="center" vertical="top"/>
    </xf>
    <xf numFmtId="0" fontId="64" fillId="0" borderId="0" xfId="0" applyFont="1" applyAlignment="1" applyProtection="1">
      <alignment horizontal="left" vertical="top"/>
    </xf>
    <xf numFmtId="4" fontId="65" fillId="0" borderId="19" xfId="0" applyNumberFormat="1" applyFont="1" applyBorder="1" applyAlignment="1" applyProtection="1">
      <alignment horizontal="center" vertical="center"/>
    </xf>
    <xf numFmtId="4" fontId="70" fillId="0" borderId="0" xfId="0" applyNumberFormat="1" applyFont="1" applyAlignment="1" applyProtection="1">
      <alignment horizontal="center" vertical="center"/>
    </xf>
    <xf numFmtId="4" fontId="70" fillId="26" borderId="19" xfId="0" applyNumberFormat="1" applyFont="1" applyFill="1" applyBorder="1" applyAlignment="1" applyProtection="1">
      <alignment horizontal="center" vertical="center"/>
    </xf>
    <xf numFmtId="4" fontId="65" fillId="26" borderId="19" xfId="0" applyNumberFormat="1" applyFont="1" applyFill="1" applyBorder="1" applyAlignment="1" applyProtection="1">
      <alignment horizontal="center" vertical="center" wrapText="1"/>
    </xf>
    <xf numFmtId="4" fontId="70" fillId="0" borderId="1" xfId="0" applyNumberFormat="1" applyFont="1" applyFill="1" applyBorder="1" applyAlignment="1" applyProtection="1">
      <alignment horizontal="center" vertical="center"/>
    </xf>
    <xf numFmtId="4" fontId="65" fillId="0" borderId="17" xfId="0" applyNumberFormat="1" applyFont="1" applyBorder="1" applyAlignment="1" applyProtection="1">
      <alignment horizontal="center" vertical="center" wrapText="1"/>
    </xf>
    <xf numFmtId="0" fontId="78" fillId="0" borderId="22" xfId="0" applyFont="1" applyBorder="1" applyAlignment="1" applyProtection="1">
      <alignment horizontal="left" vertical="top" wrapText="1"/>
    </xf>
    <xf numFmtId="0" fontId="65" fillId="0" borderId="26" xfId="0" applyFont="1" applyBorder="1" applyAlignment="1" applyProtection="1"/>
    <xf numFmtId="0" fontId="65" fillId="0" borderId="2" xfId="0" applyFont="1" applyBorder="1" applyAlignment="1" applyProtection="1"/>
    <xf numFmtId="0" fontId="65" fillId="0" borderId="25" xfId="0" applyFont="1" applyBorder="1" applyAlignment="1" applyProtection="1"/>
    <xf numFmtId="0" fontId="65" fillId="0" borderId="17" xfId="0" applyFont="1" applyBorder="1" applyAlignment="1" applyProtection="1"/>
    <xf numFmtId="4" fontId="70" fillId="0" borderId="19" xfId="0" applyNumberFormat="1" applyFont="1" applyBorder="1" applyAlignment="1" applyProtection="1">
      <alignment horizontal="center" vertical="center" wrapText="1"/>
    </xf>
    <xf numFmtId="4" fontId="70" fillId="0" borderId="0" xfId="24964" applyNumberFormat="1" applyFont="1" applyFill="1" applyBorder="1" applyAlignment="1" applyProtection="1">
      <alignment horizontal="right" vertical="center"/>
    </xf>
    <xf numFmtId="4" fontId="65" fillId="0" borderId="14" xfId="0" applyNumberFormat="1" applyFont="1" applyBorder="1" applyAlignment="1" applyProtection="1">
      <alignment horizontal="center" vertical="center"/>
    </xf>
    <xf numFmtId="4" fontId="70" fillId="0" borderId="19" xfId="24964" applyNumberFormat="1" applyFont="1" applyFill="1" applyBorder="1" applyAlignment="1" applyProtection="1">
      <alignment horizontal="right" vertical="center"/>
    </xf>
    <xf numFmtId="0" fontId="65" fillId="0" borderId="1" xfId="0" applyFont="1" applyBorder="1" applyAlignment="1" applyProtection="1">
      <alignment horizontal="justify"/>
    </xf>
    <xf numFmtId="0" fontId="65" fillId="0" borderId="0" xfId="0" applyFont="1" applyProtection="1"/>
    <xf numFmtId="0" fontId="65" fillId="0" borderId="14" xfId="0" applyFont="1" applyBorder="1" applyAlignment="1" applyProtection="1"/>
    <xf numFmtId="0" fontId="65" fillId="0" borderId="19" xfId="0" applyFont="1" applyBorder="1" applyAlignment="1" applyProtection="1"/>
    <xf numFmtId="0" fontId="65" fillId="0" borderId="25" xfId="0" applyFont="1" applyBorder="1" applyAlignment="1" applyProtection="1">
      <alignment horizontal="left" vertical="top"/>
    </xf>
    <xf numFmtId="0" fontId="65" fillId="0" borderId="17" xfId="0" applyFont="1" applyBorder="1" applyAlignment="1" applyProtection="1">
      <alignment horizontal="justify" vertical="top" wrapText="1"/>
    </xf>
    <xf numFmtId="4" fontId="65" fillId="0" borderId="17" xfId="24964" applyNumberFormat="1" applyFont="1" applyFill="1" applyBorder="1" applyAlignment="1" applyProtection="1">
      <alignment horizontal="right" vertical="center"/>
    </xf>
    <xf numFmtId="0" fontId="65" fillId="0" borderId="26" xfId="0" applyFont="1" applyBorder="1" applyAlignment="1" applyProtection="1">
      <alignment horizontal="left" vertical="top"/>
    </xf>
    <xf numFmtId="0" fontId="65" fillId="0" borderId="2" xfId="0" applyFont="1" applyBorder="1" applyAlignment="1" applyProtection="1">
      <alignment horizontal="justify" vertical="top"/>
    </xf>
    <xf numFmtId="4" fontId="65" fillId="0" borderId="2" xfId="0" applyNumberFormat="1" applyFont="1" applyBorder="1" applyAlignment="1" applyProtection="1">
      <alignment horizontal="center" vertical="center" wrapText="1"/>
    </xf>
    <xf numFmtId="4" fontId="65" fillId="0" borderId="2" xfId="24964" applyNumberFormat="1" applyFont="1" applyFill="1" applyBorder="1" applyAlignment="1" applyProtection="1">
      <alignment horizontal="right" vertical="center"/>
    </xf>
    <xf numFmtId="4" fontId="65" fillId="0" borderId="19" xfId="24964" applyNumberFormat="1" applyFont="1" applyFill="1" applyBorder="1" applyAlignment="1" applyProtection="1">
      <alignment horizontal="right" vertical="center"/>
    </xf>
    <xf numFmtId="0" fontId="65" fillId="0" borderId="14" xfId="0" applyFont="1" applyBorder="1" applyAlignment="1" applyProtection="1">
      <alignment horizontal="center" wrapText="1"/>
    </xf>
    <xf numFmtId="0" fontId="65" fillId="0" borderId="0" xfId="0" applyFont="1" applyAlignment="1" applyProtection="1">
      <alignment horizontal="center" wrapText="1"/>
    </xf>
    <xf numFmtId="0" fontId="65" fillId="0" borderId="17" xfId="0" applyFont="1" applyBorder="1" applyAlignment="1" applyProtection="1">
      <alignment horizontal="center" wrapText="1"/>
    </xf>
    <xf numFmtId="4" fontId="70" fillId="0" borderId="17" xfId="0" applyNumberFormat="1" applyFont="1" applyBorder="1" applyAlignment="1" applyProtection="1">
      <alignment horizontal="center" vertical="center"/>
    </xf>
    <xf numFmtId="0" fontId="65" fillId="0" borderId="2" xfId="0" applyFont="1" applyBorder="1" applyAlignment="1" applyProtection="1">
      <alignment horizontal="center" wrapText="1"/>
    </xf>
    <xf numFmtId="4" fontId="70" fillId="0" borderId="2" xfId="0" applyNumberFormat="1" applyFont="1" applyBorder="1" applyAlignment="1" applyProtection="1">
      <alignment horizontal="center" vertical="center"/>
    </xf>
    <xf numFmtId="4" fontId="70" fillId="0" borderId="19" xfId="0" applyNumberFormat="1" applyFont="1" applyBorder="1" applyAlignment="1" applyProtection="1">
      <alignment horizontal="center" vertical="center"/>
    </xf>
    <xf numFmtId="49" fontId="65" fillId="0" borderId="1" xfId="0" applyNumberFormat="1" applyFont="1" applyBorder="1" applyAlignment="1" applyProtection="1">
      <alignment horizontal="left" wrapText="1"/>
    </xf>
    <xf numFmtId="0" fontId="65" fillId="0" borderId="1" xfId="0" applyFont="1" applyBorder="1" applyAlignment="1" applyProtection="1">
      <alignment horizontal="center" wrapText="1"/>
    </xf>
    <xf numFmtId="0" fontId="65" fillId="0" borderId="16" xfId="0" applyFont="1" applyBorder="1" applyAlignment="1" applyProtection="1"/>
    <xf numFmtId="0" fontId="65" fillId="0" borderId="0" xfId="0" applyFont="1" applyBorder="1" applyAlignment="1" applyProtection="1"/>
    <xf numFmtId="0" fontId="65" fillId="0" borderId="26" xfId="0" applyFont="1" applyBorder="1" applyAlignment="1" applyProtection="1">
      <alignment wrapText="1"/>
    </xf>
    <xf numFmtId="0" fontId="65" fillId="0" borderId="2" xfId="0" applyFont="1" applyBorder="1" applyAlignment="1" applyProtection="1">
      <alignment wrapText="1"/>
    </xf>
    <xf numFmtId="0" fontId="65" fillId="0" borderId="14" xfId="0" applyFont="1" applyBorder="1" applyAlignment="1" applyProtection="1">
      <alignment wrapText="1"/>
    </xf>
    <xf numFmtId="0" fontId="65" fillId="0" borderId="19" xfId="0" applyFont="1" applyBorder="1" applyAlignment="1" applyProtection="1">
      <alignment wrapText="1"/>
    </xf>
    <xf numFmtId="0" fontId="65" fillId="0" borderId="22" xfId="0" applyFont="1" applyBorder="1" applyAlignment="1" applyProtection="1">
      <alignment horizontal="justify" vertical="top"/>
    </xf>
    <xf numFmtId="4" fontId="70" fillId="0" borderId="19" xfId="24964" applyNumberFormat="1" applyFont="1" applyFill="1" applyBorder="1" applyAlignment="1" applyProtection="1">
      <alignment horizontal="center" vertical="center"/>
    </xf>
    <xf numFmtId="0" fontId="65" fillId="0" borderId="24" xfId="0" applyFont="1" applyBorder="1" applyAlignment="1" applyProtection="1">
      <alignment horizontal="justify" vertical="top" wrapText="1"/>
    </xf>
    <xf numFmtId="0" fontId="65" fillId="0" borderId="0" xfId="0" applyFont="1" applyBorder="1" applyAlignment="1" applyProtection="1">
      <alignment horizontal="center" wrapText="1"/>
    </xf>
    <xf numFmtId="4" fontId="70" fillId="0" borderId="0" xfId="0" applyNumberFormat="1" applyFont="1" applyBorder="1" applyAlignment="1" applyProtection="1">
      <alignment horizontal="center" vertical="center"/>
    </xf>
    <xf numFmtId="0" fontId="78" fillId="0" borderId="22" xfId="0" applyFont="1" applyBorder="1" applyAlignment="1" applyProtection="1">
      <alignment horizontal="justify" vertical="top" wrapText="1"/>
    </xf>
    <xf numFmtId="2" fontId="65" fillId="0" borderId="26" xfId="0" applyNumberFormat="1" applyFont="1" applyBorder="1" applyAlignment="1" applyProtection="1">
      <alignment horizontal="center" wrapText="1"/>
    </xf>
    <xf numFmtId="0" fontId="65" fillId="0" borderId="25" xfId="0" applyFont="1" applyBorder="1" applyAlignment="1" applyProtection="1">
      <alignment horizontal="center" wrapText="1"/>
    </xf>
    <xf numFmtId="4" fontId="70" fillId="0" borderId="14" xfId="0" applyNumberFormat="1" applyFont="1" applyBorder="1" applyAlignment="1" applyProtection="1">
      <alignment horizontal="center" vertical="center"/>
    </xf>
    <xf numFmtId="0" fontId="65" fillId="0" borderId="22" xfId="0" applyFont="1" applyBorder="1" applyAlignment="1" applyProtection="1">
      <alignment horizontal="justify" vertical="top" wrapText="1"/>
    </xf>
    <xf numFmtId="0" fontId="65" fillId="0" borderId="26" xfId="0" applyFont="1" applyBorder="1" applyAlignment="1" applyProtection="1">
      <alignment horizontal="center" wrapText="1"/>
    </xf>
    <xf numFmtId="0" fontId="78" fillId="0" borderId="1" xfId="0" applyFont="1" applyBorder="1" applyAlignment="1" applyProtection="1">
      <alignment horizontal="justify" vertical="top" wrapText="1"/>
    </xf>
    <xf numFmtId="4" fontId="70" fillId="0" borderId="17" xfId="0" applyNumberFormat="1" applyFont="1" applyBorder="1" applyAlignment="1" applyProtection="1">
      <alignment horizontal="center" vertical="center" wrapText="1"/>
    </xf>
    <xf numFmtId="0" fontId="65" fillId="0" borderId="24" xfId="0" applyFont="1" applyBorder="1" applyAlignment="1" applyProtection="1">
      <alignment horizontal="justify" vertical="top"/>
    </xf>
    <xf numFmtId="4" fontId="70" fillId="0" borderId="0" xfId="0" applyNumberFormat="1" applyFont="1" applyBorder="1" applyAlignment="1" applyProtection="1">
      <alignment horizontal="center" vertical="center" wrapText="1"/>
    </xf>
    <xf numFmtId="0" fontId="65" fillId="0" borderId="22" xfId="0" applyFont="1" applyBorder="1" applyAlignment="1" applyProtection="1">
      <alignment horizontal="justify"/>
    </xf>
    <xf numFmtId="4" fontId="70" fillId="0" borderId="2" xfId="0" applyNumberFormat="1" applyFont="1" applyBorder="1" applyAlignment="1" applyProtection="1">
      <alignment horizontal="center" vertical="center" wrapText="1"/>
    </xf>
    <xf numFmtId="0" fontId="64" fillId="0" borderId="25" xfId="0" applyFont="1" applyBorder="1" applyAlignment="1" applyProtection="1">
      <alignment horizontal="justify" vertical="top" wrapText="1"/>
    </xf>
    <xf numFmtId="0" fontId="65" fillId="0" borderId="26" xfId="0" applyFont="1" applyBorder="1" applyAlignment="1" applyProtection="1">
      <alignment horizontal="justify" vertical="top"/>
    </xf>
    <xf numFmtId="0" fontId="64" fillId="0" borderId="27" xfId="0" applyFont="1" applyBorder="1" applyAlignment="1" applyProtection="1">
      <alignment horizontal="justify" vertical="top" wrapText="1"/>
    </xf>
    <xf numFmtId="0" fontId="65" fillId="0" borderId="23" xfId="0" applyFont="1" applyBorder="1" applyAlignment="1" applyProtection="1">
      <alignment horizontal="justify" vertical="top"/>
    </xf>
    <xf numFmtId="4" fontId="70" fillId="0" borderId="0" xfId="0" applyNumberFormat="1" applyFont="1" applyAlignment="1" applyProtection="1">
      <alignment horizontal="center" vertical="center" wrapText="1"/>
    </xf>
    <xf numFmtId="0" fontId="78" fillId="0" borderId="21" xfId="0" applyFont="1" applyBorder="1" applyAlignment="1" applyProtection="1">
      <alignment horizontal="left" vertical="top" wrapText="1"/>
    </xf>
    <xf numFmtId="0" fontId="78" fillId="0" borderId="24" xfId="0" applyFont="1" applyBorder="1" applyAlignment="1" applyProtection="1">
      <alignment horizontal="left" vertical="top" wrapText="1"/>
    </xf>
    <xf numFmtId="4" fontId="65" fillId="0" borderId="25" xfId="0" applyNumberFormat="1" applyFont="1" applyBorder="1" applyAlignment="1" applyProtection="1">
      <alignment horizontal="center" vertical="center" wrapText="1"/>
    </xf>
    <xf numFmtId="4" fontId="65" fillId="0" borderId="16" xfId="0" applyNumberFormat="1" applyFont="1" applyBorder="1" applyAlignment="1" applyProtection="1">
      <alignment horizontal="center" vertical="center" wrapText="1"/>
    </xf>
    <xf numFmtId="4" fontId="65" fillId="0" borderId="26" xfId="0" applyNumberFormat="1" applyFont="1" applyBorder="1" applyAlignment="1" applyProtection="1">
      <alignment horizontal="center" vertical="center" wrapText="1"/>
    </xf>
    <xf numFmtId="0" fontId="65" fillId="0" borderId="0" xfId="0" applyFont="1" applyAlignment="1" applyProtection="1">
      <alignment horizontal="center" vertical="center" wrapText="1"/>
    </xf>
    <xf numFmtId="49" fontId="64" fillId="0" borderId="0" xfId="0" applyNumberFormat="1" applyFont="1" applyAlignment="1" applyProtection="1">
      <alignment horizontal="left" vertical="top" wrapText="1"/>
    </xf>
    <xf numFmtId="49" fontId="64" fillId="0" borderId="0" xfId="0" applyNumberFormat="1" applyFont="1" applyAlignment="1" applyProtection="1">
      <alignment horizontal="left" vertical="top"/>
    </xf>
    <xf numFmtId="0" fontId="64" fillId="0" borderId="0" xfId="0" applyFont="1" applyAlignment="1" applyProtection="1">
      <alignment horizontal="justify" vertical="top"/>
    </xf>
    <xf numFmtId="4" fontId="64" fillId="0" borderId="0" xfId="0" applyNumberFormat="1" applyFont="1" applyAlignment="1" applyProtection="1">
      <alignment horizontal="center" vertical="center"/>
    </xf>
    <xf numFmtId="4" fontId="64" fillId="0" borderId="0" xfId="24964" applyNumberFormat="1" applyFont="1" applyFill="1" applyBorder="1" applyAlignment="1" applyProtection="1">
      <alignment horizontal="right" vertical="center"/>
    </xf>
    <xf numFmtId="0" fontId="64" fillId="0" borderId="0" xfId="0" applyFont="1" applyAlignment="1" applyProtection="1">
      <alignment horizontal="justify" vertical="top" wrapText="1"/>
    </xf>
    <xf numFmtId="0" fontId="64" fillId="0" borderId="0" xfId="0" applyFont="1" applyAlignment="1" applyProtection="1">
      <alignment horizontal="center" vertical="center" wrapText="1"/>
    </xf>
    <xf numFmtId="4" fontId="64" fillId="0" borderId="0" xfId="0" applyNumberFormat="1" applyFont="1" applyAlignment="1" applyProtection="1">
      <alignment horizontal="center" vertical="center" wrapText="1"/>
    </xf>
    <xf numFmtId="0" fontId="65" fillId="0" borderId="0" xfId="0" applyFont="1" applyAlignment="1" applyProtection="1">
      <alignment horizontal="justify" vertical="top"/>
    </xf>
    <xf numFmtId="0" fontId="65" fillId="0" borderId="0" xfId="0" applyFont="1" applyAlignment="1" applyProtection="1">
      <alignment vertical="top" wrapText="1"/>
    </xf>
    <xf numFmtId="4" fontId="65" fillId="0" borderId="0" xfId="24964" applyNumberFormat="1" applyFont="1" applyFill="1" applyBorder="1" applyAlignment="1" applyProtection="1">
      <alignment horizontal="center" vertical="center"/>
    </xf>
    <xf numFmtId="4" fontId="65" fillId="0" borderId="0" xfId="24943" applyNumberFormat="1" applyFont="1" applyFill="1" applyBorder="1" applyAlignment="1" applyProtection="1">
      <alignment horizontal="right"/>
    </xf>
    <xf numFmtId="0" fontId="65" fillId="0" borderId="16" xfId="0" applyFont="1" applyBorder="1" applyAlignment="1" applyProtection="1">
      <alignment horizontal="center" vertical="top" wrapText="1"/>
      <protection locked="0"/>
    </xf>
    <xf numFmtId="0" fontId="65" fillId="0" borderId="0" xfId="0" applyFont="1" applyAlignment="1" applyProtection="1">
      <alignment horizontal="right" wrapText="1"/>
      <protection locked="0"/>
    </xf>
    <xf numFmtId="166" fontId="65" fillId="0" borderId="17" xfId="0" applyNumberFormat="1" applyFont="1" applyBorder="1" applyAlignment="1" applyProtection="1">
      <alignment horizontal="right"/>
      <protection locked="0"/>
    </xf>
    <xf numFmtId="0" fontId="65" fillId="0" borderId="27" xfId="0" applyFont="1" applyBorder="1" applyAlignment="1" applyProtection="1">
      <alignment horizontal="justify"/>
      <protection locked="0"/>
    </xf>
    <xf numFmtId="166" fontId="65" fillId="0" borderId="2" xfId="0" applyNumberFormat="1" applyFont="1" applyBorder="1" applyAlignment="1" applyProtection="1">
      <alignment horizontal="right"/>
      <protection locked="0"/>
    </xf>
    <xf numFmtId="0" fontId="65" fillId="0" borderId="23" xfId="0" applyFont="1" applyBorder="1" applyAlignment="1" applyProtection="1">
      <alignment horizontal="justify"/>
      <protection locked="0"/>
    </xf>
    <xf numFmtId="4" fontId="65" fillId="0" borderId="0" xfId="24945" applyNumberFormat="1" applyFont="1" applyFill="1" applyBorder="1" applyAlignment="1" applyProtection="1">
      <alignment horizontal="right"/>
      <protection locked="0"/>
    </xf>
    <xf numFmtId="166" fontId="65" fillId="0" borderId="0" xfId="24945" applyNumberFormat="1" applyFont="1" applyFill="1" applyBorder="1" applyAlignment="1" applyProtection="1">
      <alignment horizontal="right"/>
      <protection locked="0"/>
    </xf>
    <xf numFmtId="166" fontId="65" fillId="0" borderId="0" xfId="0" applyNumberFormat="1" applyFont="1" applyAlignment="1" applyProtection="1">
      <alignment horizontal="right"/>
      <protection locked="0"/>
    </xf>
    <xf numFmtId="0" fontId="90" fillId="0" borderId="0" xfId="0" applyFont="1" applyAlignment="1" applyProtection="1">
      <alignment horizontal="justify"/>
      <protection locked="0"/>
    </xf>
    <xf numFmtId="166" fontId="65" fillId="32" borderId="1" xfId="24945" applyNumberFormat="1" applyFont="1" applyFill="1" applyBorder="1" applyAlignment="1" applyProtection="1">
      <alignment horizontal="right"/>
      <protection locked="0"/>
    </xf>
    <xf numFmtId="166" fontId="65" fillId="0" borderId="1" xfId="0" applyNumberFormat="1" applyFont="1" applyBorder="1" applyAlignment="1" applyProtection="1">
      <alignment horizontal="right"/>
      <protection locked="0"/>
    </xf>
    <xf numFmtId="4" fontId="90" fillId="0" borderId="0" xfId="0" applyNumberFormat="1" applyFont="1" applyAlignment="1" applyProtection="1">
      <alignment horizontal="justify"/>
      <protection locked="0"/>
    </xf>
    <xf numFmtId="0" fontId="91" fillId="0" borderId="0" xfId="0" applyFont="1" applyAlignment="1" applyProtection="1">
      <alignment horizontal="justify"/>
      <protection locked="0"/>
    </xf>
    <xf numFmtId="166" fontId="91" fillId="0" borderId="0" xfId="0" applyNumberFormat="1" applyFont="1" applyAlignment="1" applyProtection="1">
      <alignment horizontal="justify"/>
      <protection locked="0"/>
    </xf>
    <xf numFmtId="4" fontId="70" fillId="0" borderId="0" xfId="24945" applyNumberFormat="1" applyFont="1" applyFill="1" applyBorder="1" applyAlignment="1" applyProtection="1">
      <alignment horizontal="right"/>
      <protection locked="0"/>
    </xf>
    <xf numFmtId="166" fontId="70" fillId="0" borderId="0" xfId="0" applyNumberFormat="1" applyFont="1" applyAlignment="1" applyProtection="1">
      <alignment horizontal="justify"/>
      <protection locked="0"/>
    </xf>
    <xf numFmtId="16" fontId="64" fillId="0" borderId="16" xfId="0" applyNumberFormat="1" applyFont="1" applyBorder="1" applyAlignment="1" applyProtection="1">
      <alignment horizontal="justify" vertical="top"/>
      <protection locked="0"/>
    </xf>
    <xf numFmtId="16" fontId="65" fillId="0" borderId="0" xfId="0" applyNumberFormat="1" applyFont="1" applyAlignment="1" applyProtection="1">
      <alignment horizontal="justify" vertical="top"/>
      <protection locked="0"/>
    </xf>
    <xf numFmtId="4" fontId="65" fillId="0" borderId="0" xfId="0" applyNumberFormat="1" applyFont="1" applyAlignment="1" applyProtection="1">
      <alignment horizontal="justify"/>
      <protection locked="0"/>
    </xf>
    <xf numFmtId="0" fontId="64" fillId="0" borderId="16" xfId="0" applyFont="1" applyBorder="1" applyAlignment="1" applyProtection="1">
      <alignment horizontal="justify" vertical="top"/>
      <protection locked="0"/>
    </xf>
    <xf numFmtId="4" fontId="70" fillId="0" borderId="0" xfId="0" applyNumberFormat="1" applyFont="1" applyAlignment="1" applyProtection="1">
      <alignment horizontal="center" vertical="top"/>
      <protection locked="0"/>
    </xf>
    <xf numFmtId="166" fontId="65" fillId="0" borderId="0" xfId="24945" applyNumberFormat="1" applyFont="1" applyFill="1" applyBorder="1" applyAlignment="1" applyProtection="1">
      <alignment horizontal="center" vertical="top" wrapText="1"/>
      <protection locked="0"/>
    </xf>
    <xf numFmtId="166" fontId="65" fillId="0" borderId="0" xfId="0" applyNumberFormat="1" applyFont="1" applyAlignment="1" applyProtection="1">
      <alignment horizontal="center" vertical="top" wrapText="1"/>
      <protection locked="0"/>
    </xf>
    <xf numFmtId="166" fontId="65" fillId="0" borderId="19" xfId="24945" applyNumberFormat="1" applyFont="1" applyFill="1" applyBorder="1" applyAlignment="1" applyProtection="1">
      <alignment horizontal="right"/>
      <protection locked="0"/>
    </xf>
    <xf numFmtId="166" fontId="65" fillId="0" borderId="15" xfId="0" applyNumberFormat="1" applyFont="1" applyBorder="1" applyAlignment="1" applyProtection="1">
      <alignment horizontal="right"/>
      <protection locked="0"/>
    </xf>
    <xf numFmtId="166" fontId="65" fillId="0" borderId="0" xfId="0" applyNumberFormat="1" applyFont="1" applyProtection="1">
      <protection locked="0"/>
    </xf>
    <xf numFmtId="166" fontId="65" fillId="32" borderId="1" xfId="0" applyNumberFormat="1" applyFont="1" applyFill="1" applyBorder="1" applyProtection="1">
      <protection locked="0"/>
    </xf>
    <xf numFmtId="4" fontId="70" fillId="0" borderId="0" xfId="0" applyNumberFormat="1" applyFont="1" applyAlignment="1" applyProtection="1">
      <alignment horizontal="right" vertical="top"/>
      <protection locked="0"/>
    </xf>
    <xf numFmtId="166" fontId="64" fillId="0" borderId="0" xfId="0" applyNumberFormat="1" applyFont="1" applyAlignment="1" applyProtection="1">
      <alignment horizontal="right" vertical="top" wrapText="1"/>
      <protection locked="0"/>
    </xf>
    <xf numFmtId="166" fontId="64" fillId="0" borderId="0" xfId="0" applyNumberFormat="1" applyFont="1" applyAlignment="1" applyProtection="1">
      <alignment horizontal="right"/>
      <protection locked="0"/>
    </xf>
    <xf numFmtId="166" fontId="65" fillId="0" borderId="19" xfId="0" applyNumberFormat="1" applyFont="1" applyBorder="1" applyAlignment="1" applyProtection="1">
      <alignment horizontal="right"/>
      <protection locked="0"/>
    </xf>
    <xf numFmtId="0" fontId="65" fillId="0" borderId="15" xfId="0" applyFont="1" applyBorder="1" applyAlignment="1" applyProtection="1">
      <alignment horizontal="justify"/>
      <protection locked="0"/>
    </xf>
    <xf numFmtId="166" fontId="65" fillId="0" borderId="0" xfId="0" applyNumberFormat="1" applyFont="1" applyAlignment="1" applyProtection="1">
      <alignment horizontal="justify"/>
      <protection locked="0"/>
    </xf>
    <xf numFmtId="0" fontId="65" fillId="0" borderId="16" xfId="0" applyFont="1" applyBorder="1" applyAlignment="1" applyProtection="1">
      <alignment horizontal="justify" vertical="top"/>
      <protection locked="0"/>
    </xf>
    <xf numFmtId="16" fontId="64" fillId="0" borderId="0" xfId="0" applyNumberFormat="1" applyFont="1" applyAlignment="1" applyProtection="1">
      <alignment horizontal="left" vertical="top"/>
      <protection locked="0"/>
    </xf>
    <xf numFmtId="166" fontId="70" fillId="0" borderId="0" xfId="0" applyNumberFormat="1" applyFont="1" applyAlignment="1" applyProtection="1">
      <alignment horizontal="justify" vertical="top"/>
      <protection locked="0"/>
    </xf>
    <xf numFmtId="0" fontId="65" fillId="0" borderId="0" xfId="0" applyFont="1" applyAlignment="1" applyProtection="1">
      <alignment horizontal="justify" vertical="top" wrapText="1"/>
      <protection locked="0"/>
    </xf>
    <xf numFmtId="0" fontId="65" fillId="0" borderId="19" xfId="0" applyFont="1" applyBorder="1" applyAlignment="1" applyProtection="1">
      <alignment horizontal="justify"/>
      <protection locked="0"/>
    </xf>
    <xf numFmtId="166" fontId="70" fillId="0" borderId="0" xfId="24945" applyNumberFormat="1" applyFont="1" applyFill="1" applyBorder="1" applyAlignment="1" applyProtection="1">
      <alignment horizontal="right"/>
      <protection locked="0"/>
    </xf>
    <xf numFmtId="166" fontId="65" fillId="0" borderId="0" xfId="0" applyNumberFormat="1" applyFont="1" applyBorder="1" applyAlignment="1" applyProtection="1">
      <alignment horizontal="right"/>
      <protection locked="0"/>
    </xf>
    <xf numFmtId="166" fontId="75" fillId="0" borderId="0" xfId="24945" applyNumberFormat="1" applyFont="1" applyFill="1" applyBorder="1" applyAlignment="1" applyProtection="1">
      <alignment horizontal="right"/>
      <protection locked="0"/>
    </xf>
    <xf numFmtId="166" fontId="75" fillId="0" borderId="0" xfId="0" applyNumberFormat="1" applyFont="1" applyAlignment="1" applyProtection="1">
      <alignment horizontal="right"/>
      <protection locked="0"/>
    </xf>
    <xf numFmtId="0" fontId="75" fillId="0" borderId="0" xfId="0" applyFont="1" applyAlignment="1" applyProtection="1">
      <alignment horizontal="justify"/>
      <protection locked="0"/>
    </xf>
    <xf numFmtId="166" fontId="65" fillId="0" borderId="1" xfId="24945" applyNumberFormat="1" applyFont="1" applyFill="1" applyBorder="1" applyAlignment="1" applyProtection="1">
      <alignment horizontal="right"/>
      <protection locked="0"/>
    </xf>
    <xf numFmtId="0" fontId="65" fillId="0" borderId="0" xfId="4" applyFont="1" applyAlignment="1" applyProtection="1">
      <alignment horizontal="left" vertical="top" wrapText="1"/>
      <protection locked="0"/>
    </xf>
    <xf numFmtId="0" fontId="64" fillId="0" borderId="0" xfId="0" applyFont="1" applyAlignment="1" applyProtection="1">
      <alignment vertical="top"/>
      <protection locked="0"/>
    </xf>
    <xf numFmtId="166" fontId="65" fillId="32" borderId="1" xfId="0" applyNumberFormat="1" applyFont="1" applyFill="1" applyBorder="1" applyAlignment="1" applyProtection="1">
      <alignment horizontal="right" wrapText="1"/>
      <protection locked="0"/>
    </xf>
    <xf numFmtId="166" fontId="65" fillId="0" borderId="0" xfId="0" applyNumberFormat="1" applyFont="1" applyAlignment="1" applyProtection="1">
      <alignment horizontal="right" vertical="top" wrapText="1"/>
      <protection locked="0"/>
    </xf>
    <xf numFmtId="166" fontId="64" fillId="0" borderId="0" xfId="0" applyNumberFormat="1" applyFont="1" applyAlignment="1" applyProtection="1">
      <alignment horizontal="right" vertical="top"/>
      <protection locked="0"/>
    </xf>
    <xf numFmtId="166" fontId="83" fillId="0" borderId="0" xfId="0" applyNumberFormat="1" applyFont="1" applyAlignment="1" applyProtection="1">
      <alignment horizontal="justify"/>
      <protection locked="0"/>
    </xf>
    <xf numFmtId="166" fontId="65" fillId="0" borderId="0" xfId="0" applyNumberFormat="1" applyFont="1" applyAlignment="1" applyProtection="1">
      <alignment horizontal="right" vertical="top"/>
      <protection locked="0"/>
    </xf>
    <xf numFmtId="0" fontId="71" fillId="0" borderId="16" xfId="0" applyFont="1" applyBorder="1" applyProtection="1">
      <protection locked="0"/>
    </xf>
    <xf numFmtId="0" fontId="71" fillId="0" borderId="0" xfId="0" applyFont="1" applyAlignment="1" applyProtection="1">
      <alignment vertical="top"/>
      <protection locked="0"/>
    </xf>
    <xf numFmtId="0" fontId="63" fillId="27" borderId="1" xfId="4" applyFont="1" applyFill="1" applyBorder="1" applyAlignment="1" applyProtection="1">
      <alignment horizontal="center" vertical="center"/>
    </xf>
    <xf numFmtId="4" fontId="63" fillId="27" borderId="1" xfId="4" applyNumberFormat="1" applyFont="1" applyFill="1" applyBorder="1" applyAlignment="1" applyProtection="1">
      <alignment horizontal="center" vertical="center"/>
    </xf>
    <xf numFmtId="49" fontId="64" fillId="28" borderId="1" xfId="14089" applyNumberFormat="1" applyFont="1" applyFill="1" applyBorder="1" applyAlignment="1" applyProtection="1">
      <alignment horizontal="center" vertical="center" wrapText="1"/>
    </xf>
    <xf numFmtId="0" fontId="64" fillId="28" borderId="1" xfId="14089" applyFont="1" applyFill="1" applyBorder="1" applyAlignment="1" applyProtection="1">
      <alignment horizontal="center" vertical="center" wrapText="1"/>
    </xf>
    <xf numFmtId="2" fontId="64" fillId="28" borderId="1" xfId="14089" applyNumberFormat="1" applyFont="1" applyFill="1" applyBorder="1" applyAlignment="1" applyProtection="1">
      <alignment horizontal="center" vertical="center" wrapText="1"/>
    </xf>
    <xf numFmtId="4" fontId="64" fillId="28" borderId="1" xfId="14089" applyNumberFormat="1" applyFont="1" applyFill="1" applyBorder="1" applyAlignment="1" applyProtection="1">
      <alignment horizontal="center" vertical="center" wrapText="1"/>
    </xf>
    <xf numFmtId="0" fontId="65" fillId="0" borderId="16" xfId="0" applyFont="1" applyBorder="1" applyAlignment="1" applyProtection="1">
      <alignment horizontal="center" vertical="top" wrapText="1"/>
    </xf>
    <xf numFmtId="0" fontId="65" fillId="0" borderId="0" xfId="0" applyFont="1" applyAlignment="1" applyProtection="1">
      <alignment horizontal="right" wrapText="1"/>
    </xf>
    <xf numFmtId="0" fontId="64" fillId="0" borderId="0" xfId="0" applyFont="1" applyAlignment="1" applyProtection="1">
      <alignment horizontal="left" vertical="top" wrapText="1"/>
    </xf>
    <xf numFmtId="0" fontId="64" fillId="0" borderId="0" xfId="0" applyFont="1" applyAlignment="1" applyProtection="1">
      <alignment horizontal="left" vertical="center" wrapText="1"/>
    </xf>
    <xf numFmtId="0" fontId="65" fillId="0" borderId="16" xfId="0" applyFont="1" applyBorder="1" applyAlignment="1" applyProtection="1">
      <alignment horizontal="left" vertical="top" wrapText="1"/>
    </xf>
    <xf numFmtId="0" fontId="65" fillId="0" borderId="0" xfId="0" applyFont="1" applyAlignment="1" applyProtection="1">
      <alignment horizontal="left" vertical="top" wrapText="1"/>
    </xf>
    <xf numFmtId="0" fontId="65" fillId="0" borderId="0" xfId="0" applyFont="1" applyBorder="1" applyAlignment="1" applyProtection="1">
      <alignment horizontal="left" vertical="top" wrapText="1"/>
    </xf>
    <xf numFmtId="0" fontId="60" fillId="30" borderId="1" xfId="0" applyFont="1" applyFill="1" applyBorder="1" applyAlignment="1" applyProtection="1">
      <alignment horizontal="center" vertical="center" wrapText="1"/>
    </xf>
    <xf numFmtId="0" fontId="64" fillId="0" borderId="25" xfId="0" applyFont="1" applyBorder="1" applyAlignment="1" applyProtection="1">
      <alignment horizontal="center" vertical="center"/>
    </xf>
    <xf numFmtId="0" fontId="64" fillId="0" borderId="21" xfId="0" applyFont="1" applyBorder="1" applyAlignment="1" applyProtection="1">
      <alignment vertical="top" wrapText="1"/>
    </xf>
    <xf numFmtId="4" fontId="65" fillId="0" borderId="25" xfId="24945" applyNumberFormat="1" applyFont="1" applyFill="1" applyBorder="1" applyAlignment="1" applyProtection="1">
      <alignment horizontal="right"/>
    </xf>
    <xf numFmtId="166" fontId="65" fillId="0" borderId="17" xfId="24945" applyNumberFormat="1" applyFont="1" applyFill="1" applyBorder="1" applyAlignment="1" applyProtection="1">
      <alignment horizontal="right"/>
    </xf>
    <xf numFmtId="0" fontId="64" fillId="0" borderId="16" xfId="0" applyFont="1" applyBorder="1" applyAlignment="1" applyProtection="1">
      <alignment horizontal="center" vertical="center"/>
    </xf>
    <xf numFmtId="4" fontId="65" fillId="0" borderId="26" xfId="24945" applyNumberFormat="1" applyFont="1" applyFill="1" applyBorder="1" applyAlignment="1" applyProtection="1">
      <alignment horizontal="right"/>
    </xf>
    <xf numFmtId="166" fontId="65" fillId="0" borderId="2" xfId="24945" applyNumberFormat="1" applyFont="1" applyFill="1" applyBorder="1" applyAlignment="1" applyProtection="1">
      <alignment horizontal="right"/>
    </xf>
    <xf numFmtId="0" fontId="65" fillId="0" borderId="16" xfId="0" applyFont="1" applyBorder="1" applyAlignment="1" applyProtection="1">
      <alignment horizontal="center" vertical="top"/>
    </xf>
    <xf numFmtId="4" fontId="65" fillId="0" borderId="0" xfId="24945" applyNumberFormat="1" applyFont="1" applyFill="1" applyBorder="1" applyAlignment="1" applyProtection="1">
      <alignment horizontal="right"/>
    </xf>
    <xf numFmtId="166" fontId="65" fillId="0" borderId="0" xfId="24945" applyNumberFormat="1" applyFont="1" applyFill="1" applyBorder="1" applyAlignment="1" applyProtection="1">
      <alignment horizontal="right"/>
    </xf>
    <xf numFmtId="4" fontId="70" fillId="0" borderId="1" xfId="24945" applyNumberFormat="1" applyFont="1" applyFill="1" applyBorder="1" applyAlignment="1" applyProtection="1">
      <alignment horizontal="right"/>
    </xf>
    <xf numFmtId="14" fontId="65" fillId="0" borderId="21" xfId="0" applyNumberFormat="1" applyFont="1" applyBorder="1" applyAlignment="1" applyProtection="1">
      <alignment horizontal="center" vertical="top"/>
    </xf>
    <xf numFmtId="14" fontId="65" fillId="0" borderId="22" xfId="0" applyNumberFormat="1" applyFont="1" applyBorder="1" applyAlignment="1" applyProtection="1">
      <alignment horizontal="center" vertical="top"/>
    </xf>
    <xf numFmtId="0" fontId="91" fillId="0" borderId="0" xfId="0" applyFont="1" applyAlignment="1" applyProtection="1">
      <alignment horizontal="justify"/>
    </xf>
    <xf numFmtId="16" fontId="65" fillId="0" borderId="16" xfId="0" applyNumberFormat="1" applyFont="1" applyBorder="1" applyAlignment="1" applyProtection="1">
      <alignment horizontal="justify" vertical="top"/>
    </xf>
    <xf numFmtId="0" fontId="75" fillId="0" borderId="0" xfId="0" applyFont="1" applyAlignment="1" applyProtection="1">
      <alignment horizontal="justify" vertical="top" wrapText="1"/>
    </xf>
    <xf numFmtId="0" fontId="65" fillId="0" borderId="0" xfId="0" applyFont="1" applyAlignment="1" applyProtection="1">
      <alignment horizontal="center" vertical="center"/>
    </xf>
    <xf numFmtId="4" fontId="70" fillId="0" borderId="0" xfId="24945" applyNumberFormat="1" applyFont="1" applyFill="1" applyBorder="1" applyAlignment="1" applyProtection="1">
      <alignment horizontal="right"/>
    </xf>
    <xf numFmtId="0" fontId="65" fillId="0" borderId="21" xfId="0" applyFont="1" applyBorder="1" applyAlignment="1" applyProtection="1">
      <alignment vertical="top" wrapText="1"/>
    </xf>
    <xf numFmtId="0" fontId="65" fillId="0" borderId="0" xfId="24945" applyNumberFormat="1" applyFont="1" applyFill="1" applyBorder="1" applyAlignment="1" applyProtection="1">
      <alignment horizontal="right"/>
    </xf>
    <xf numFmtId="0" fontId="65" fillId="0" borderId="22" xfId="0" applyFont="1" applyBorder="1" applyAlignment="1" applyProtection="1">
      <alignment vertical="top" wrapText="1"/>
    </xf>
    <xf numFmtId="0" fontId="70" fillId="0" borderId="1" xfId="24945" applyNumberFormat="1" applyFont="1" applyFill="1" applyBorder="1" applyAlignment="1" applyProtection="1">
      <alignment horizontal="right"/>
    </xf>
    <xf numFmtId="0" fontId="65" fillId="0" borderId="0" xfId="0" applyFont="1" applyAlignment="1" applyProtection="1">
      <alignment horizontal="justify"/>
    </xf>
    <xf numFmtId="0" fontId="71" fillId="0" borderId="1" xfId="0" applyFont="1" applyBorder="1" applyAlignment="1" applyProtection="1">
      <alignment horizontal="justify" vertical="top" wrapText="1"/>
    </xf>
    <xf numFmtId="4" fontId="70" fillId="0" borderId="19" xfId="24945" applyNumberFormat="1" applyFont="1" applyFill="1" applyBorder="1" applyAlignment="1" applyProtection="1">
      <alignment horizontal="right"/>
    </xf>
    <xf numFmtId="0" fontId="104" fillId="0" borderId="0" xfId="1" applyFont="1" applyAlignment="1" applyProtection="1">
      <alignment horizontal="justify" vertical="top" wrapText="1"/>
    </xf>
    <xf numFmtId="0" fontId="65" fillId="0" borderId="14" xfId="0" applyFont="1" applyBorder="1" applyAlignment="1" applyProtection="1">
      <alignment horizontal="justify" vertical="top" wrapText="1"/>
    </xf>
    <xf numFmtId="4" fontId="65" fillId="0" borderId="19" xfId="24945" applyNumberFormat="1" applyFont="1" applyFill="1" applyBorder="1" applyAlignment="1" applyProtection="1">
      <alignment horizontal="right"/>
    </xf>
    <xf numFmtId="166" fontId="65" fillId="0" borderId="19" xfId="24945" applyNumberFormat="1" applyFont="1" applyFill="1" applyBorder="1" applyAlignment="1" applyProtection="1">
      <alignment horizontal="right"/>
    </xf>
    <xf numFmtId="0" fontId="60" fillId="30" borderId="14" xfId="0" applyFont="1" applyFill="1" applyBorder="1" applyAlignment="1" applyProtection="1">
      <alignment horizontal="center" vertical="center" wrapText="1"/>
    </xf>
    <xf numFmtId="0" fontId="60" fillId="30" borderId="19" xfId="0" applyFont="1" applyFill="1" applyBorder="1" applyAlignment="1" applyProtection="1">
      <alignment horizontal="center" vertical="center" wrapText="1"/>
    </xf>
    <xf numFmtId="0" fontId="60" fillId="30" borderId="14" xfId="0" applyFont="1" applyFill="1" applyBorder="1" applyAlignment="1" applyProtection="1">
      <alignment horizontal="center" vertical="center" wrapText="1"/>
    </xf>
    <xf numFmtId="0" fontId="65" fillId="0" borderId="1" xfId="0" applyFont="1" applyBorder="1" applyAlignment="1" applyProtection="1">
      <alignment horizontal="center" vertical="top"/>
    </xf>
    <xf numFmtId="0" fontId="64" fillId="0" borderId="16" xfId="0" applyFont="1" applyBorder="1" applyAlignment="1" applyProtection="1">
      <alignment horizontal="justify" vertical="top"/>
    </xf>
    <xf numFmtId="4" fontId="70" fillId="0" borderId="0" xfId="0" applyNumberFormat="1" applyFont="1" applyAlignment="1" applyProtection="1">
      <alignment horizontal="center" vertical="top"/>
    </xf>
    <xf numFmtId="166" fontId="65" fillId="0" borderId="0" xfId="24945" applyNumberFormat="1" applyFont="1" applyFill="1" applyBorder="1" applyAlignment="1" applyProtection="1">
      <alignment horizontal="center" vertical="top" wrapText="1"/>
    </xf>
    <xf numFmtId="0" fontId="70" fillId="0" borderId="19" xfId="0" applyFont="1" applyBorder="1" applyAlignment="1" applyProtection="1">
      <alignment horizontal="justify"/>
    </xf>
    <xf numFmtId="0" fontId="65" fillId="0" borderId="19" xfId="0" applyFont="1" applyBorder="1" applyAlignment="1" applyProtection="1">
      <alignment horizontal="justify"/>
    </xf>
    <xf numFmtId="0" fontId="65" fillId="0" borderId="0" xfId="0" applyFont="1" applyBorder="1" applyAlignment="1" applyProtection="1">
      <alignment horizontal="center"/>
    </xf>
    <xf numFmtId="0" fontId="70" fillId="0" borderId="0" xfId="24945" applyNumberFormat="1" applyFont="1" applyFill="1" applyBorder="1" applyAlignment="1" applyProtection="1">
      <alignment horizontal="right"/>
    </xf>
    <xf numFmtId="0" fontId="70" fillId="0" borderId="19" xfId="24945" applyNumberFormat="1" applyFont="1" applyFill="1" applyBorder="1" applyAlignment="1" applyProtection="1">
      <alignment horizontal="right"/>
    </xf>
    <xf numFmtId="0" fontId="75" fillId="0" borderId="0" xfId="0" applyFont="1" applyAlignment="1" applyProtection="1">
      <alignment horizontal="center"/>
    </xf>
    <xf numFmtId="0" fontId="76" fillId="0" borderId="0" xfId="24945" applyNumberFormat="1" applyFont="1" applyFill="1" applyBorder="1" applyAlignment="1" applyProtection="1">
      <alignment horizontal="right"/>
    </xf>
    <xf numFmtId="4" fontId="70" fillId="0" borderId="0" xfId="24945" applyNumberFormat="1" applyFont="1" applyFill="1" applyBorder="1" applyAlignment="1" applyProtection="1">
      <alignment horizontal="right" vertical="top"/>
    </xf>
    <xf numFmtId="14" fontId="65" fillId="0" borderId="1" xfId="0" applyNumberFormat="1" applyFont="1" applyBorder="1" applyAlignment="1" applyProtection="1">
      <alignment horizontal="center" vertical="center"/>
    </xf>
    <xf numFmtId="0" fontId="65" fillId="0" borderId="1" xfId="4" applyFont="1" applyBorder="1" applyAlignment="1" applyProtection="1">
      <alignment horizontal="justify" vertical="top" wrapText="1"/>
    </xf>
    <xf numFmtId="4" fontId="65" fillId="0" borderId="19" xfId="0" applyNumberFormat="1" applyFont="1" applyBorder="1" applyAlignment="1" applyProtection="1">
      <alignment horizontal="center"/>
    </xf>
    <xf numFmtId="166" fontId="65" fillId="0" borderId="19" xfId="0" applyNumberFormat="1" applyFont="1" applyBorder="1" applyAlignment="1" applyProtection="1">
      <alignment horizontal="right" wrapText="1"/>
    </xf>
    <xf numFmtId="16" fontId="64" fillId="30" borderId="1" xfId="0" applyNumberFormat="1" applyFont="1" applyFill="1" applyBorder="1" applyAlignment="1" applyProtection="1">
      <alignment horizontal="center" vertical="center" wrapText="1"/>
    </xf>
    <xf numFmtId="0" fontId="64" fillId="0" borderId="16" xfId="0" applyFont="1" applyBorder="1" applyAlignment="1" applyProtection="1">
      <alignment horizontal="center" vertical="top"/>
    </xf>
    <xf numFmtId="0" fontId="70" fillId="0" borderId="0" xfId="0" applyFont="1" applyAlignment="1" applyProtection="1">
      <alignment horizontal="center" vertical="top"/>
    </xf>
    <xf numFmtId="40" fontId="65" fillId="0" borderId="0" xfId="24945" applyFont="1" applyFill="1" applyBorder="1" applyAlignment="1" applyProtection="1">
      <alignment horizontal="center" vertical="top" wrapText="1"/>
    </xf>
    <xf numFmtId="0" fontId="70" fillId="0" borderId="0" xfId="0" applyFont="1" applyAlignment="1" applyProtection="1">
      <alignment horizontal="right" vertical="top"/>
    </xf>
    <xf numFmtId="40" fontId="65" fillId="0" borderId="0" xfId="24945" applyFont="1" applyFill="1" applyBorder="1" applyAlignment="1" applyProtection="1">
      <alignment horizontal="right" vertical="top" wrapText="1"/>
    </xf>
    <xf numFmtId="0" fontId="64" fillId="0" borderId="0" xfId="0" applyFont="1" applyAlignment="1" applyProtection="1">
      <alignment vertical="top"/>
    </xf>
    <xf numFmtId="40" fontId="70" fillId="0" borderId="0" xfId="24945" applyFont="1" applyFill="1" applyBorder="1" applyAlignment="1" applyProtection="1">
      <alignment horizontal="right" vertical="top"/>
    </xf>
    <xf numFmtId="40" fontId="65" fillId="0" borderId="0" xfId="24945" applyFont="1" applyFill="1" applyBorder="1" applyAlignment="1" applyProtection="1">
      <alignment horizontal="right" vertical="top"/>
    </xf>
    <xf numFmtId="0" fontId="65" fillId="0" borderId="0" xfId="0" applyFont="1" applyAlignment="1" applyProtection="1">
      <alignment horizontal="justify" vertical="top" wrapText="1"/>
    </xf>
    <xf numFmtId="49" fontId="60" fillId="26" borderId="14" xfId="14089" applyNumberFormat="1" applyFont="1" applyFill="1" applyBorder="1" applyAlignment="1" applyProtection="1">
      <alignment horizontal="center" vertical="center" wrapText="1"/>
      <protection locked="0"/>
    </xf>
    <xf numFmtId="49" fontId="60" fillId="26" borderId="19" xfId="14089" applyNumberFormat="1" applyFont="1" applyFill="1" applyBorder="1" applyAlignment="1" applyProtection="1">
      <alignment horizontal="center" vertical="center" wrapText="1"/>
      <protection locked="0"/>
    </xf>
    <xf numFmtId="49" fontId="60" fillId="26" borderId="15" xfId="14089" applyNumberFormat="1" applyFont="1" applyFill="1" applyBorder="1" applyAlignment="1" applyProtection="1">
      <alignment horizontal="center" vertical="center" wrapText="1"/>
      <protection locked="0"/>
    </xf>
    <xf numFmtId="4" fontId="65" fillId="26" borderId="15" xfId="0" applyNumberFormat="1" applyFont="1" applyFill="1" applyBorder="1" applyAlignment="1" applyProtection="1">
      <alignment horizontal="right" vertical="center" wrapText="1"/>
      <protection locked="0"/>
    </xf>
    <xf numFmtId="4" fontId="65" fillId="26" borderId="1" xfId="0" applyNumberFormat="1" applyFont="1" applyFill="1" applyBorder="1" applyAlignment="1" applyProtection="1">
      <alignment horizontal="right" vertical="center" wrapText="1"/>
      <protection locked="0"/>
    </xf>
    <xf numFmtId="4" fontId="65" fillId="26" borderId="23" xfId="0" applyNumberFormat="1" applyFont="1" applyFill="1" applyBorder="1" applyAlignment="1" applyProtection="1">
      <alignment horizontal="right" vertical="center" wrapText="1"/>
      <protection locked="0"/>
    </xf>
    <xf numFmtId="4" fontId="68" fillId="26" borderId="0" xfId="0" applyNumberFormat="1" applyFont="1" applyFill="1" applyAlignment="1" applyProtection="1">
      <alignment horizontal="right" vertical="center" wrapText="1"/>
      <protection locked="0"/>
    </xf>
    <xf numFmtId="4" fontId="65" fillId="26" borderId="20" xfId="0" applyNumberFormat="1" applyFont="1" applyFill="1" applyBorder="1" applyAlignment="1" applyProtection="1">
      <alignment horizontal="right" vertical="center" wrapText="1"/>
      <protection locked="0"/>
    </xf>
    <xf numFmtId="4" fontId="68" fillId="26" borderId="19" xfId="0" applyNumberFormat="1" applyFont="1" applyFill="1" applyBorder="1" applyAlignment="1" applyProtection="1">
      <alignment vertical="center" wrapText="1"/>
      <protection locked="0"/>
    </xf>
    <xf numFmtId="4" fontId="65" fillId="26" borderId="15" xfId="0" applyNumberFormat="1" applyFont="1" applyFill="1" applyBorder="1" applyAlignment="1" applyProtection="1">
      <alignment vertical="center" wrapText="1"/>
      <protection locked="0"/>
    </xf>
    <xf numFmtId="4" fontId="65" fillId="26" borderId="1" xfId="0" applyNumberFormat="1" applyFont="1" applyFill="1" applyBorder="1" applyAlignment="1" applyProtection="1">
      <alignment vertical="center" wrapText="1"/>
      <protection locked="0"/>
    </xf>
    <xf numFmtId="0" fontId="64" fillId="26" borderId="14" xfId="0" applyFont="1" applyFill="1" applyBorder="1" applyAlignment="1" applyProtection="1">
      <alignment horizontal="center" vertical="center" wrapText="1"/>
      <protection locked="0"/>
    </xf>
    <xf numFmtId="0" fontId="64" fillId="26" borderId="19" xfId="0" applyFont="1" applyFill="1" applyBorder="1" applyAlignment="1" applyProtection="1">
      <alignment horizontal="center" vertical="center" wrapText="1"/>
      <protection locked="0"/>
    </xf>
    <xf numFmtId="0" fontId="64" fillId="26" borderId="15" xfId="0" applyFont="1" applyFill="1" applyBorder="1" applyAlignment="1" applyProtection="1">
      <alignment horizontal="center" vertical="center" wrapText="1"/>
      <protection locked="0"/>
    </xf>
    <xf numFmtId="0" fontId="0" fillId="26" borderId="0" xfId="0" applyFill="1" applyProtection="1">
      <protection locked="0"/>
    </xf>
    <xf numFmtId="0" fontId="65" fillId="26" borderId="21" xfId="0" applyFont="1" applyFill="1" applyBorder="1" applyAlignment="1" applyProtection="1">
      <alignment horizontal="center" vertical="center" wrapText="1"/>
    </xf>
    <xf numFmtId="0" fontId="65" fillId="26" borderId="1" xfId="0" applyFont="1" applyFill="1" applyBorder="1" applyAlignment="1" applyProtection="1">
      <alignment horizontal="left" vertical="center" wrapText="1"/>
    </xf>
    <xf numFmtId="4" fontId="66" fillId="26" borderId="19" xfId="0" applyNumberFormat="1" applyFont="1" applyFill="1" applyBorder="1" applyAlignment="1" applyProtection="1">
      <alignment horizontal="left" vertical="center" wrapText="1"/>
    </xf>
    <xf numFmtId="4" fontId="67" fillId="26" borderId="19" xfId="0" applyNumberFormat="1" applyFont="1" applyFill="1" applyBorder="1" applyAlignment="1" applyProtection="1">
      <alignment horizontal="left" vertical="center" wrapText="1"/>
    </xf>
    <xf numFmtId="0" fontId="65" fillId="26" borderId="22"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xf>
    <xf numFmtId="4" fontId="66" fillId="0" borderId="1" xfId="0" applyNumberFormat="1" applyFont="1" applyBorder="1" applyAlignment="1" applyProtection="1">
      <alignment horizontal="right" vertical="center" wrapText="1"/>
    </xf>
    <xf numFmtId="0" fontId="68" fillId="26" borderId="2" xfId="0" applyFont="1" applyFill="1" applyBorder="1" applyAlignment="1" applyProtection="1">
      <alignment horizontal="center" vertical="center" wrapText="1"/>
    </xf>
    <xf numFmtId="4" fontId="66" fillId="26" borderId="2" xfId="0" applyNumberFormat="1" applyFont="1" applyFill="1" applyBorder="1" applyAlignment="1" applyProtection="1">
      <alignment horizontal="right" vertical="center" wrapText="1"/>
    </xf>
    <xf numFmtId="0" fontId="0" fillId="0" borderId="22" xfId="0" applyBorder="1" applyAlignment="1" applyProtection="1">
      <alignment horizontal="center" vertical="center" wrapText="1"/>
    </xf>
    <xf numFmtId="0" fontId="65" fillId="26" borderId="22" xfId="0" applyFont="1" applyFill="1" applyBorder="1" applyAlignment="1" applyProtection="1">
      <alignment horizontal="left" vertical="center" wrapText="1"/>
    </xf>
    <xf numFmtId="0" fontId="68" fillId="0" borderId="15" xfId="0" applyFont="1" applyBorder="1" applyAlignment="1" applyProtection="1">
      <alignment horizontal="center" vertical="center" wrapText="1"/>
    </xf>
    <xf numFmtId="0" fontId="65" fillId="26" borderId="24" xfId="0" applyFont="1" applyFill="1" applyBorder="1" applyAlignment="1" applyProtection="1">
      <alignment horizontal="left" vertical="center" wrapText="1"/>
    </xf>
    <xf numFmtId="4" fontId="66" fillId="26" borderId="0" xfId="0" applyNumberFormat="1" applyFont="1" applyFill="1" applyAlignment="1" applyProtection="1">
      <alignment horizontal="left" vertical="center" wrapText="1"/>
    </xf>
    <xf numFmtId="4" fontId="67" fillId="26" borderId="0" xfId="0" applyNumberFormat="1" applyFont="1" applyFill="1" applyAlignment="1" applyProtection="1">
      <alignment horizontal="right" vertical="center" wrapText="1"/>
    </xf>
    <xf numFmtId="0" fontId="65" fillId="26" borderId="24" xfId="0" applyFont="1" applyFill="1" applyBorder="1" applyAlignment="1" applyProtection="1">
      <alignment horizontal="center" vertical="center" wrapText="1"/>
    </xf>
    <xf numFmtId="0" fontId="65" fillId="0" borderId="1" xfId="0" applyFont="1" applyBorder="1" applyAlignment="1" applyProtection="1">
      <alignment horizontal="left" vertical="center" wrapText="1"/>
    </xf>
    <xf numFmtId="0" fontId="65" fillId="26" borderId="0" xfId="0" applyFont="1" applyFill="1" applyAlignment="1" applyProtection="1">
      <alignment horizontal="left" vertical="center" wrapText="1"/>
    </xf>
    <xf numFmtId="0" fontId="68" fillId="0" borderId="14" xfId="0" applyFont="1" applyBorder="1" applyAlignment="1" applyProtection="1">
      <alignment vertical="center" wrapText="1"/>
    </xf>
    <xf numFmtId="4" fontId="66" fillId="0" borderId="19" xfId="0" applyNumberFormat="1" applyFont="1" applyBorder="1" applyAlignment="1" applyProtection="1">
      <alignment vertical="center" wrapText="1"/>
    </xf>
    <xf numFmtId="0" fontId="65" fillId="0" borderId="19" xfId="0" applyFont="1" applyBorder="1" applyAlignment="1" applyProtection="1">
      <alignment horizontal="left" vertical="center" wrapText="1"/>
    </xf>
    <xf numFmtId="4" fontId="66" fillId="0" borderId="1" xfId="0" applyNumberFormat="1" applyFont="1" applyBorder="1" applyAlignment="1" applyProtection="1">
      <alignment vertical="center" wrapText="1"/>
    </xf>
    <xf numFmtId="0" fontId="68" fillId="0" borderId="14" xfId="0" applyFont="1" applyBorder="1" applyAlignment="1" applyProtection="1">
      <alignment horizontal="center" vertical="center" wrapText="1"/>
    </xf>
    <xf numFmtId="0" fontId="65" fillId="26" borderId="25" xfId="0" applyFont="1" applyFill="1" applyBorder="1" applyAlignment="1" applyProtection="1">
      <alignment horizontal="center" vertical="center" wrapText="1"/>
    </xf>
    <xf numFmtId="0" fontId="68" fillId="0" borderId="19" xfId="0" applyFont="1" applyBorder="1" applyAlignment="1" applyProtection="1">
      <alignment horizontal="center" vertical="center" wrapText="1"/>
    </xf>
    <xf numFmtId="4" fontId="66" fillId="0" borderId="19" xfId="0" applyNumberFormat="1" applyFont="1" applyBorder="1" applyAlignment="1" applyProtection="1">
      <alignment horizontal="right" vertical="center" wrapText="1"/>
    </xf>
    <xf numFmtId="0" fontId="65" fillId="26" borderId="16" xfId="0" applyFont="1" applyFill="1" applyBorder="1" applyAlignment="1" applyProtection="1">
      <alignment horizontal="center" vertical="center" wrapText="1"/>
    </xf>
    <xf numFmtId="0" fontId="65" fillId="26" borderId="25" xfId="0" applyFont="1" applyFill="1" applyBorder="1" applyAlignment="1" applyProtection="1">
      <alignment horizontal="center" vertical="center" wrapText="1"/>
    </xf>
    <xf numFmtId="0" fontId="65" fillId="26" borderId="1" xfId="0" applyFont="1" applyFill="1" applyBorder="1" applyAlignment="1" applyProtection="1">
      <alignment horizontal="center" vertical="center" wrapText="1"/>
    </xf>
    <xf numFmtId="4" fontId="66" fillId="26" borderId="1" xfId="0" applyNumberFormat="1" applyFont="1" applyFill="1" applyBorder="1" applyAlignment="1" applyProtection="1">
      <alignment horizontal="right" vertical="center" wrapText="1"/>
    </xf>
    <xf numFmtId="0" fontId="65" fillId="26" borderId="1" xfId="0" applyFont="1" applyFill="1" applyBorder="1" applyAlignment="1" applyProtection="1">
      <alignment horizontal="center" vertical="center" wrapText="1"/>
    </xf>
    <xf numFmtId="4" fontId="66" fillId="26" borderId="19" xfId="0" applyNumberFormat="1" applyFont="1" applyFill="1" applyBorder="1" applyAlignment="1" applyProtection="1">
      <alignment horizontal="right" vertical="center" wrapText="1"/>
    </xf>
    <xf numFmtId="0" fontId="63" fillId="0" borderId="16" xfId="0" applyFont="1" applyBorder="1" applyAlignment="1" applyProtection="1">
      <alignment horizontal="center" vertical="center"/>
    </xf>
    <xf numFmtId="0" fontId="71" fillId="0" borderId="0" xfId="0" applyFont="1" applyBorder="1" applyAlignment="1" applyProtection="1">
      <alignment horizontal="left" vertical="top"/>
    </xf>
    <xf numFmtId="166" fontId="71" fillId="0" borderId="0" xfId="0" applyNumberFormat="1" applyFont="1" applyBorder="1" applyAlignment="1" applyProtection="1">
      <alignment horizontal="right"/>
    </xf>
    <xf numFmtId="0" fontId="71" fillId="0" borderId="20" xfId="0" applyFont="1" applyBorder="1" applyProtection="1"/>
    <xf numFmtId="0" fontId="63" fillId="0" borderId="26" xfId="0" applyFont="1" applyBorder="1" applyAlignment="1" applyProtection="1">
      <alignment horizontal="center" vertical="center"/>
    </xf>
    <xf numFmtId="0" fontId="71" fillId="0" borderId="2" xfId="0" applyFont="1" applyBorder="1" applyAlignment="1" applyProtection="1">
      <alignment horizontal="left" vertical="top"/>
    </xf>
    <xf numFmtId="166" fontId="71" fillId="0" borderId="2" xfId="0" applyNumberFormat="1" applyFont="1" applyBorder="1" applyAlignment="1" applyProtection="1">
      <alignment horizontal="right"/>
    </xf>
    <xf numFmtId="0" fontId="71" fillId="0" borderId="23" xfId="0" applyFont="1" applyBorder="1" applyProtection="1"/>
    <xf numFmtId="0" fontId="64" fillId="33" borderId="21" xfId="0" applyFont="1" applyFill="1" applyBorder="1" applyAlignment="1" applyProtection="1">
      <alignment horizontal="center" vertical="center" wrapText="1"/>
    </xf>
    <xf numFmtId="0" fontId="60" fillId="33" borderId="14" xfId="0" applyFont="1" applyFill="1" applyBorder="1" applyAlignment="1" applyProtection="1">
      <alignment horizontal="left" vertical="center" wrapText="1"/>
    </xf>
    <xf numFmtId="0" fontId="60" fillId="33" borderId="19" xfId="0" applyFont="1" applyFill="1" applyBorder="1" applyAlignment="1" applyProtection="1">
      <alignment horizontal="left" vertical="center" wrapText="1"/>
    </xf>
    <xf numFmtId="0" fontId="60" fillId="33" borderId="15" xfId="0" applyFont="1" applyFill="1" applyBorder="1" applyAlignment="1" applyProtection="1">
      <alignment horizontal="left" vertical="center" wrapText="1"/>
    </xf>
    <xf numFmtId="49" fontId="71" fillId="0" borderId="25" xfId="0" applyNumberFormat="1" applyFont="1" applyBorder="1" applyAlignment="1" applyProtection="1">
      <alignment horizontal="center" vertical="center"/>
    </xf>
    <xf numFmtId="0" fontId="63" fillId="0" borderId="21" xfId="0" applyFont="1" applyBorder="1" applyAlignment="1" applyProtection="1">
      <alignment horizontal="left" vertical="top"/>
    </xf>
    <xf numFmtId="166" fontId="71" fillId="0" borderId="17" xfId="0" applyNumberFormat="1" applyFont="1" applyBorder="1" applyAlignment="1" applyProtection="1">
      <alignment horizontal="right"/>
    </xf>
    <xf numFmtId="49" fontId="71" fillId="0" borderId="16" xfId="0" applyNumberFormat="1" applyFont="1" applyBorder="1" applyAlignment="1" applyProtection="1">
      <alignment horizontal="center" vertical="center"/>
    </xf>
    <xf numFmtId="4" fontId="71" fillId="0" borderId="0" xfId="0" applyNumberFormat="1" applyFont="1" applyBorder="1" applyAlignment="1" applyProtection="1">
      <alignment horizontal="right" wrapText="1"/>
    </xf>
    <xf numFmtId="49" fontId="71" fillId="0" borderId="26" xfId="0" applyNumberFormat="1" applyFont="1" applyBorder="1" applyAlignment="1" applyProtection="1">
      <alignment horizontal="center" vertical="center"/>
    </xf>
    <xf numFmtId="49" fontId="71" fillId="0" borderId="1" xfId="0" applyNumberFormat="1" applyFont="1" applyBorder="1" applyAlignment="1" applyProtection="1">
      <alignment horizontal="center" vertical="center"/>
    </xf>
    <xf numFmtId="0" fontId="71" fillId="0" borderId="1" xfId="0" applyFont="1" applyBorder="1" applyAlignment="1" applyProtection="1">
      <alignment horizontal="center" wrapText="1"/>
    </xf>
    <xf numFmtId="49" fontId="71" fillId="0" borderId="21" xfId="0" applyNumberFormat="1" applyFont="1" applyBorder="1" applyAlignment="1" applyProtection="1">
      <alignment horizontal="center" vertical="center"/>
    </xf>
    <xf numFmtId="49" fontId="71" fillId="0" borderId="24" xfId="0" applyNumberFormat="1" applyFont="1" applyBorder="1" applyAlignment="1" applyProtection="1">
      <alignment horizontal="center" vertical="center"/>
    </xf>
    <xf numFmtId="0" fontId="74" fillId="0" borderId="1" xfId="0" applyFont="1" applyBorder="1" applyAlignment="1" applyProtection="1">
      <alignment horizontal="center" vertical="top" wrapText="1"/>
    </xf>
    <xf numFmtId="49" fontId="71" fillId="0" borderId="22" xfId="0" applyNumberFormat="1" applyFont="1" applyBorder="1" applyAlignment="1" applyProtection="1">
      <alignment horizontal="center" vertical="center"/>
    </xf>
    <xf numFmtId="0" fontId="71" fillId="26" borderId="1" xfId="0" applyFont="1" applyFill="1" applyBorder="1" applyAlignment="1" applyProtection="1">
      <alignment horizontal="left" vertical="top" wrapText="1"/>
    </xf>
    <xf numFmtId="0" fontId="71" fillId="26" borderId="1" xfId="0" applyFont="1" applyFill="1" applyBorder="1" applyAlignment="1" applyProtection="1">
      <alignment horizontal="center"/>
    </xf>
    <xf numFmtId="0" fontId="71" fillId="0" borderId="17" xfId="0" applyFont="1" applyBorder="1" applyAlignment="1" applyProtection="1">
      <alignment horizontal="center" vertical="center"/>
    </xf>
    <xf numFmtId="0" fontId="64" fillId="0" borderId="21" xfId="0" applyFont="1" applyFill="1" applyBorder="1" applyAlignment="1" applyProtection="1">
      <alignment vertical="center" wrapText="1"/>
    </xf>
    <xf numFmtId="0" fontId="60" fillId="0" borderId="17" xfId="0" applyFont="1" applyFill="1" applyBorder="1" applyAlignment="1" applyProtection="1">
      <alignment vertical="center" wrapText="1"/>
    </xf>
    <xf numFmtId="0" fontId="71" fillId="0" borderId="0" xfId="0" applyFont="1" applyBorder="1" applyAlignment="1" applyProtection="1">
      <alignment horizontal="center" vertical="center"/>
    </xf>
    <xf numFmtId="0" fontId="71" fillId="0" borderId="2" xfId="0" applyFont="1" applyBorder="1" applyAlignment="1" applyProtection="1">
      <alignment horizontal="center" vertical="center"/>
    </xf>
    <xf numFmtId="0" fontId="71" fillId="0" borderId="19" xfId="0" applyFont="1" applyFill="1" applyBorder="1" applyAlignment="1" applyProtection="1">
      <alignment wrapText="1"/>
    </xf>
    <xf numFmtId="49" fontId="71" fillId="0" borderId="14" xfId="0" applyNumberFormat="1" applyFont="1" applyBorder="1" applyAlignment="1" applyProtection="1">
      <alignment horizontal="center" vertical="center"/>
    </xf>
    <xf numFmtId="49" fontId="71" fillId="0" borderId="21" xfId="0" applyNumberFormat="1" applyFont="1" applyBorder="1" applyAlignment="1" applyProtection="1">
      <alignment vertical="center"/>
    </xf>
    <xf numFmtId="0" fontId="71" fillId="0" borderId="1" xfId="0" applyFont="1" applyBorder="1" applyAlignment="1" applyProtection="1">
      <alignment horizontal="center" vertical="top" wrapText="1"/>
    </xf>
    <xf numFmtId="0" fontId="71" fillId="26" borderId="1" xfId="0" applyFont="1" applyFill="1" applyBorder="1" applyAlignment="1" applyProtection="1">
      <alignment horizontal="center" wrapText="1"/>
    </xf>
    <xf numFmtId="0" fontId="71" fillId="0" borderId="1" xfId="0" applyFont="1" applyBorder="1" applyAlignment="1" applyProtection="1">
      <alignment horizontal="center" vertical="center"/>
    </xf>
    <xf numFmtId="0" fontId="71" fillId="0" borderId="2" xfId="0" applyFont="1" applyBorder="1" applyAlignment="1" applyProtection="1">
      <alignment horizontal="left" vertical="top" wrapText="1"/>
    </xf>
    <xf numFmtId="0" fontId="71" fillId="0" borderId="2" xfId="0" applyFont="1" applyBorder="1" applyAlignment="1" applyProtection="1">
      <alignment horizontal="center"/>
    </xf>
    <xf numFmtId="0" fontId="71" fillId="0" borderId="21" xfId="0" applyFont="1" applyBorder="1" applyAlignment="1" applyProtection="1">
      <alignment horizontal="center" vertical="center"/>
    </xf>
    <xf numFmtId="0" fontId="71" fillId="0" borderId="21" xfId="0" applyFont="1" applyBorder="1" applyAlignment="1" applyProtection="1">
      <alignment horizontal="right" vertical="top" wrapText="1"/>
    </xf>
    <xf numFmtId="0" fontId="71" fillId="0" borderId="22" xfId="0" applyFont="1" applyBorder="1" applyAlignment="1" applyProtection="1">
      <alignment horizontal="center" vertical="center"/>
    </xf>
    <xf numFmtId="0" fontId="101" fillId="0" borderId="0" xfId="0" applyFont="1" applyAlignment="1" applyProtection="1">
      <alignment horizontal="left" vertical="top" wrapText="1"/>
    </xf>
    <xf numFmtId="0" fontId="71" fillId="0" borderId="1" xfId="0" applyFont="1" applyBorder="1" applyAlignment="1" applyProtection="1">
      <alignment horizontal="center"/>
    </xf>
    <xf numFmtId="0" fontId="71" fillId="0" borderId="24" xfId="0" applyFont="1" applyBorder="1" applyAlignment="1" applyProtection="1">
      <alignment horizontal="center" vertical="center"/>
    </xf>
    <xf numFmtId="0" fontId="101" fillId="0" borderId="22" xfId="0" applyFont="1" applyBorder="1" applyAlignment="1" applyProtection="1">
      <alignment horizontal="left" vertical="top" wrapText="1"/>
    </xf>
    <xf numFmtId="0" fontId="101" fillId="0" borderId="0" xfId="0" applyFont="1" applyAlignment="1" applyProtection="1">
      <alignment horizontal="center" wrapText="1"/>
    </xf>
    <xf numFmtId="0" fontId="101" fillId="0" borderId="15" xfId="0" applyFont="1" applyBorder="1" applyAlignment="1" applyProtection="1">
      <alignment horizontal="left" vertical="top" wrapText="1"/>
    </xf>
    <xf numFmtId="0" fontId="101" fillId="0" borderId="27" xfId="0" applyFont="1" applyBorder="1" applyAlignment="1" applyProtection="1">
      <alignment horizontal="right" vertical="top" wrapText="1"/>
    </xf>
    <xf numFmtId="0" fontId="101" fillId="35" borderId="23" xfId="0" applyFont="1" applyFill="1" applyBorder="1" applyAlignment="1" applyProtection="1">
      <alignment horizontal="left" vertical="top" wrapText="1"/>
    </xf>
    <xf numFmtId="0" fontId="71" fillId="0" borderId="14" xfId="0" applyFont="1" applyBorder="1" applyAlignment="1" applyProtection="1">
      <alignment horizontal="center" vertical="center"/>
    </xf>
    <xf numFmtId="0" fontId="101" fillId="0" borderId="32" xfId="0" applyFont="1" applyBorder="1" applyAlignment="1" applyProtection="1">
      <alignment horizontal="left" vertical="top" wrapText="1"/>
    </xf>
    <xf numFmtId="0" fontId="71" fillId="0" borderId="17" xfId="0" applyFont="1" applyBorder="1" applyAlignment="1" applyProtection="1">
      <alignment horizontal="center"/>
    </xf>
    <xf numFmtId="4" fontId="66" fillId="26" borderId="17" xfId="0" applyNumberFormat="1" applyFont="1" applyFill="1" applyBorder="1" applyAlignment="1" applyProtection="1">
      <alignment horizontal="right" vertical="center" wrapText="1"/>
    </xf>
    <xf numFmtId="0" fontId="71" fillId="0" borderId="16" xfId="0" applyFont="1" applyBorder="1" applyAlignment="1" applyProtection="1">
      <alignment horizontal="center" vertical="center"/>
    </xf>
    <xf numFmtId="0" fontId="71" fillId="0" borderId="33" xfId="0" applyFont="1" applyBorder="1" applyAlignment="1" applyProtection="1">
      <alignment horizontal="center" vertical="center"/>
    </xf>
    <xf numFmtId="0" fontId="101" fillId="0" borderId="14" xfId="0" applyFont="1" applyBorder="1" applyAlignment="1" applyProtection="1">
      <alignment horizontal="left" vertical="top" wrapText="1"/>
    </xf>
    <xf numFmtId="0" fontId="71" fillId="0" borderId="16" xfId="0" applyFont="1" applyBorder="1" applyAlignment="1" applyProtection="1">
      <alignment horizontal="center" vertical="center"/>
    </xf>
    <xf numFmtId="0" fontId="71" fillId="0" borderId="26" xfId="0" applyFont="1" applyBorder="1" applyAlignment="1" applyProtection="1">
      <alignment horizontal="center"/>
    </xf>
    <xf numFmtId="0" fontId="71" fillId="0" borderId="26" xfId="0" applyFont="1" applyBorder="1" applyAlignment="1" applyProtection="1">
      <alignment horizontal="center" vertical="center"/>
    </xf>
    <xf numFmtId="0" fontId="64" fillId="33" borderId="1" xfId="0" applyFont="1" applyFill="1" applyBorder="1" applyAlignment="1" applyProtection="1">
      <alignment horizontal="center" vertical="center" wrapText="1"/>
    </xf>
    <xf numFmtId="0" fontId="60" fillId="33" borderId="14" xfId="0" applyFont="1" applyFill="1" applyBorder="1" applyAlignment="1" applyProtection="1">
      <alignment vertical="center" wrapText="1"/>
    </xf>
    <xf numFmtId="0" fontId="60" fillId="33" borderId="19" xfId="0" applyFont="1" applyFill="1" applyBorder="1" applyAlignment="1" applyProtection="1">
      <alignment vertical="center" wrapText="1"/>
    </xf>
    <xf numFmtId="0" fontId="63" fillId="0" borderId="0" xfId="0" applyFont="1" applyAlignment="1" applyProtection="1">
      <alignment horizontal="center" vertical="center"/>
    </xf>
    <xf numFmtId="0" fontId="71" fillId="0" borderId="0" xfId="0" applyFont="1" applyAlignment="1" applyProtection="1">
      <alignment horizontal="right"/>
    </xf>
    <xf numFmtId="0" fontId="60" fillId="33" borderId="25" xfId="0" applyFont="1" applyFill="1" applyBorder="1" applyAlignment="1" applyProtection="1">
      <alignment vertical="center" wrapText="1"/>
    </xf>
    <xf numFmtId="0" fontId="60" fillId="33" borderId="17" xfId="0" applyFont="1" applyFill="1" applyBorder="1" applyAlignment="1" applyProtection="1">
      <alignment vertical="center" wrapText="1"/>
    </xf>
    <xf numFmtId="0" fontId="63" fillId="0" borderId="25" xfId="0" applyFont="1" applyBorder="1" applyAlignment="1" applyProtection="1">
      <alignment horizontal="center" vertical="center"/>
    </xf>
    <xf numFmtId="0" fontId="71" fillId="0" borderId="21" xfId="0" applyFont="1" applyBorder="1" applyAlignment="1" applyProtection="1">
      <alignment horizontal="left" vertical="top"/>
    </xf>
    <xf numFmtId="0" fontId="63" fillId="0" borderId="26" xfId="0" applyFont="1" applyBorder="1" applyAlignment="1" applyProtection="1">
      <alignment horizontal="center" vertical="center"/>
    </xf>
    <xf numFmtId="4" fontId="65" fillId="0" borderId="2" xfId="0" applyNumberFormat="1" applyFont="1" applyBorder="1" applyAlignment="1" applyProtection="1">
      <alignment horizontal="right" wrapText="1"/>
    </xf>
    <xf numFmtId="4" fontId="71" fillId="0" borderId="16" xfId="0" applyNumberFormat="1" applyFont="1" applyBorder="1" applyAlignment="1" applyProtection="1">
      <alignment horizontal="right" wrapText="1"/>
    </xf>
    <xf numFmtId="0" fontId="71" fillId="0" borderId="21" xfId="0" applyFont="1" applyBorder="1" applyAlignment="1" applyProtection="1">
      <alignment horizontal="center" vertical="center" wrapText="1"/>
    </xf>
    <xf numFmtId="0" fontId="71" fillId="0" borderId="14" xfId="0" applyFont="1" applyBorder="1" applyAlignment="1" applyProtection="1">
      <alignment horizontal="center" wrapText="1"/>
    </xf>
    <xf numFmtId="0" fontId="71" fillId="0" borderId="19" xfId="0" applyFont="1" applyBorder="1" applyAlignment="1" applyProtection="1">
      <alignment horizontal="center" wrapText="1"/>
    </xf>
    <xf numFmtId="0" fontId="71" fillId="0" borderId="15" xfId="0" applyFont="1" applyBorder="1" applyAlignment="1" applyProtection="1">
      <alignment horizontal="center" wrapText="1"/>
    </xf>
    <xf numFmtId="0" fontId="71" fillId="0" borderId="24" xfId="0" applyFont="1" applyBorder="1" applyAlignment="1" applyProtection="1">
      <alignment horizontal="center" vertical="center" wrapText="1"/>
    </xf>
    <xf numFmtId="0" fontId="71" fillId="0" borderId="22" xfId="0" applyFont="1" applyBorder="1" applyAlignment="1" applyProtection="1">
      <alignment horizontal="center" vertical="top" wrapText="1"/>
    </xf>
    <xf numFmtId="0" fontId="71" fillId="0" borderId="1" xfId="0" applyFont="1" applyBorder="1" applyAlignment="1" applyProtection="1">
      <alignment horizontal="left" vertical="center" wrapText="1"/>
    </xf>
    <xf numFmtId="0" fontId="71" fillId="0" borderId="21" xfId="0" applyFont="1" applyBorder="1" applyAlignment="1" applyProtection="1">
      <alignment horizontal="center" vertical="center"/>
    </xf>
    <xf numFmtId="0" fontId="71" fillId="0" borderId="24" xfId="0" applyFont="1" applyBorder="1" applyAlignment="1" applyProtection="1">
      <alignment horizontal="center" vertical="center"/>
    </xf>
    <xf numFmtId="4" fontId="65" fillId="0" borderId="0" xfId="0" applyNumberFormat="1" applyFont="1" applyBorder="1" applyAlignment="1" applyProtection="1">
      <alignment horizontal="right" wrapText="1"/>
    </xf>
    <xf numFmtId="0" fontId="71" fillId="0" borderId="19" xfId="0" applyFont="1" applyFill="1" applyBorder="1" applyAlignment="1" applyProtection="1">
      <alignment horizontal="center"/>
    </xf>
    <xf numFmtId="0" fontId="71" fillId="0" borderId="15" xfId="0" applyFont="1" applyFill="1" applyBorder="1" applyAlignment="1" applyProtection="1">
      <alignment horizontal="center"/>
    </xf>
    <xf numFmtId="0" fontId="71" fillId="0" borderId="15" xfId="0" applyFont="1" applyBorder="1" applyAlignment="1" applyProtection="1">
      <alignment horizontal="center" wrapText="1"/>
    </xf>
    <xf numFmtId="0" fontId="65" fillId="26" borderId="1" xfId="0" applyFont="1" applyFill="1" applyBorder="1" applyAlignment="1" applyProtection="1">
      <alignment horizontal="left" vertical="top" wrapText="1"/>
    </xf>
    <xf numFmtId="0" fontId="71" fillId="26" borderId="17" xfId="0" applyFont="1" applyFill="1" applyBorder="1" applyAlignment="1" applyProtection="1">
      <alignment horizontal="center" vertical="center"/>
    </xf>
    <xf numFmtId="0" fontId="71" fillId="26" borderId="21" xfId="0" applyFont="1" applyFill="1" applyBorder="1" applyAlignment="1" applyProtection="1">
      <alignment horizontal="left" vertical="top"/>
    </xf>
    <xf numFmtId="4" fontId="63" fillId="26" borderId="25" xfId="0" applyNumberFormat="1" applyFont="1" applyFill="1" applyBorder="1" applyAlignment="1" applyProtection="1">
      <alignment horizontal="right" wrapText="1"/>
    </xf>
    <xf numFmtId="0" fontId="71" fillId="26" borderId="0" xfId="0" applyFont="1" applyFill="1" applyAlignment="1" applyProtection="1">
      <alignment horizontal="center" vertical="center"/>
    </xf>
    <xf numFmtId="0" fontId="71" fillId="26" borderId="24" xfId="0" applyFont="1" applyFill="1" applyBorder="1" applyAlignment="1" applyProtection="1">
      <alignment horizontal="left" vertical="top" wrapText="1"/>
    </xf>
    <xf numFmtId="4" fontId="71" fillId="26" borderId="16" xfId="0" applyNumberFormat="1" applyFont="1" applyFill="1" applyBorder="1" applyAlignment="1" applyProtection="1">
      <alignment horizontal="right" wrapText="1"/>
    </xf>
    <xf numFmtId="4" fontId="65" fillId="26" borderId="0" xfId="0" applyNumberFormat="1" applyFont="1" applyFill="1" applyBorder="1" applyAlignment="1" applyProtection="1">
      <alignment horizontal="right"/>
    </xf>
    <xf numFmtId="0" fontId="71" fillId="0" borderId="14" xfId="0" applyFont="1" applyBorder="1" applyAlignment="1" applyProtection="1">
      <alignment horizontal="center"/>
    </xf>
    <xf numFmtId="0" fontId="71" fillId="0" borderId="19" xfId="0" applyFont="1" applyBorder="1" applyAlignment="1" applyProtection="1">
      <alignment horizontal="center"/>
    </xf>
    <xf numFmtId="0" fontId="71" fillId="0" borderId="15" xfId="0" applyFont="1" applyBorder="1" applyAlignment="1" applyProtection="1">
      <alignment horizontal="center"/>
    </xf>
    <xf numFmtId="0" fontId="63" fillId="0" borderId="19" xfId="0" applyFont="1" applyBorder="1" applyAlignment="1" applyProtection="1">
      <alignment horizontal="left" vertical="top" wrapText="1"/>
    </xf>
    <xf numFmtId="4" fontId="71" fillId="0" borderId="19" xfId="0" applyNumberFormat="1" applyFont="1" applyBorder="1" applyAlignment="1" applyProtection="1">
      <alignment horizontal="right"/>
    </xf>
    <xf numFmtId="4" fontId="65" fillId="0" borderId="19" xfId="0" applyNumberFormat="1" applyFont="1" applyBorder="1" applyAlignment="1" applyProtection="1">
      <alignment horizontal="right"/>
    </xf>
    <xf numFmtId="4" fontId="63" fillId="0" borderId="0" xfId="0" applyNumberFormat="1" applyFont="1" applyBorder="1" applyAlignment="1" applyProtection="1">
      <alignment horizontal="right" wrapText="1"/>
    </xf>
    <xf numFmtId="4" fontId="63" fillId="0" borderId="2" xfId="0" applyNumberFormat="1" applyFont="1" applyBorder="1" applyAlignment="1" applyProtection="1">
      <alignment horizontal="right" wrapText="1"/>
    </xf>
    <xf numFmtId="0" fontId="71" fillId="0" borderId="22" xfId="0" applyFont="1" applyBorder="1" applyAlignment="1" applyProtection="1">
      <alignment horizontal="center" vertical="center"/>
    </xf>
    <xf numFmtId="0" fontId="102" fillId="0" borderId="0" xfId="2910" applyFont="1" applyAlignment="1" applyProtection="1">
      <alignment horizontal="justify" vertical="top" wrapText="1"/>
    </xf>
    <xf numFmtId="0" fontId="71" fillId="0" borderId="25" xfId="0" applyFont="1" applyBorder="1" applyAlignment="1" applyProtection="1">
      <alignment horizontal="center" vertical="center"/>
    </xf>
    <xf numFmtId="0" fontId="71" fillId="0" borderId="25" xfId="0" applyFont="1" applyBorder="1" applyAlignment="1" applyProtection="1">
      <alignment wrapText="1"/>
    </xf>
    <xf numFmtId="0" fontId="71" fillId="0" borderId="17" xfId="0" applyFont="1" applyBorder="1" applyAlignment="1" applyProtection="1">
      <alignment wrapText="1"/>
    </xf>
    <xf numFmtId="0" fontId="71" fillId="0" borderId="16" xfId="0" applyFont="1" applyBorder="1" applyAlignment="1" applyProtection="1">
      <alignment wrapText="1"/>
    </xf>
    <xf numFmtId="0" fontId="71" fillId="0" borderId="0" xfId="0" applyFont="1" applyBorder="1" applyAlignment="1" applyProtection="1">
      <alignment wrapText="1"/>
    </xf>
    <xf numFmtId="0" fontId="71" fillId="0" borderId="26" xfId="0" applyFont="1" applyBorder="1" applyAlignment="1" applyProtection="1">
      <alignment wrapText="1"/>
    </xf>
    <xf numFmtId="0" fontId="71" fillId="0" borderId="2" xfId="0" applyFont="1" applyBorder="1" applyAlignment="1" applyProtection="1">
      <alignment wrapText="1"/>
    </xf>
    <xf numFmtId="4" fontId="70" fillId="26" borderId="1" xfId="0" applyNumberFormat="1" applyFont="1" applyFill="1" applyBorder="1" applyAlignment="1" applyProtection="1">
      <alignment horizontal="right"/>
    </xf>
    <xf numFmtId="4" fontId="63" fillId="0" borderId="17" xfId="0" applyNumberFormat="1" applyFont="1" applyBorder="1" applyAlignment="1" applyProtection="1">
      <alignment horizontal="right" wrapText="1"/>
    </xf>
    <xf numFmtId="0" fontId="71" fillId="0" borderId="21" xfId="0" applyFont="1" applyBorder="1" applyAlignment="1" applyProtection="1">
      <alignment vertical="center" wrapText="1"/>
    </xf>
    <xf numFmtId="4" fontId="63" fillId="0" borderId="17" xfId="0" applyNumberFormat="1" applyFont="1" applyBorder="1" applyAlignment="1" applyProtection="1">
      <alignment horizontal="center" wrapText="1"/>
    </xf>
    <xf numFmtId="166" fontId="63" fillId="0" borderId="17" xfId="0" applyNumberFormat="1" applyFont="1" applyBorder="1" applyAlignment="1" applyProtection="1">
      <alignment horizontal="center" wrapText="1"/>
    </xf>
    <xf numFmtId="0" fontId="71" fillId="0" borderId="24" xfId="0" applyFont="1" applyBorder="1" applyAlignment="1" applyProtection="1">
      <alignment vertical="center" wrapText="1"/>
    </xf>
    <xf numFmtId="4" fontId="71" fillId="0" borderId="0" xfId="0" applyNumberFormat="1" applyFont="1" applyBorder="1" applyAlignment="1" applyProtection="1">
      <alignment horizontal="center" wrapText="1"/>
    </xf>
    <xf numFmtId="166" fontId="71" fillId="0" borderId="0" xfId="0" applyNumberFormat="1" applyFont="1" applyBorder="1" applyAlignment="1" applyProtection="1">
      <alignment horizontal="center" wrapText="1"/>
    </xf>
    <xf numFmtId="0" fontId="71" fillId="0" borderId="22" xfId="0" applyFont="1" applyBorder="1" applyAlignment="1" applyProtection="1">
      <alignment vertical="center" wrapText="1"/>
    </xf>
    <xf numFmtId="4" fontId="71" fillId="0" borderId="2" xfId="0" applyNumberFormat="1" applyFont="1" applyBorder="1" applyAlignment="1" applyProtection="1">
      <alignment horizontal="center" wrapText="1"/>
    </xf>
    <xf numFmtId="166" fontId="71" fillId="0" borderId="2" xfId="0" applyNumberFormat="1" applyFont="1" applyBorder="1" applyAlignment="1" applyProtection="1">
      <alignment horizontal="center" wrapText="1"/>
    </xf>
    <xf numFmtId="0" fontId="71" fillId="0" borderId="1" xfId="0" applyFont="1" applyBorder="1" applyAlignment="1" applyProtection="1">
      <alignment vertical="center"/>
    </xf>
    <xf numFmtId="0" fontId="71" fillId="0" borderId="25" xfId="0" applyFont="1" applyBorder="1" applyAlignment="1" applyProtection="1">
      <alignment horizontal="center" wrapText="1"/>
    </xf>
    <xf numFmtId="0" fontId="71" fillId="0" borderId="26" xfId="0" applyFont="1" applyBorder="1" applyAlignment="1" applyProtection="1">
      <alignment horizontal="center" wrapText="1"/>
    </xf>
    <xf numFmtId="0" fontId="63" fillId="0" borderId="13" xfId="0" applyFont="1" applyFill="1" applyBorder="1" applyAlignment="1" applyProtection="1">
      <alignment horizontal="left" vertical="top" wrapText="1"/>
    </xf>
    <xf numFmtId="0" fontId="71" fillId="0" borderId="22" xfId="0" applyFont="1" applyBorder="1" applyAlignment="1" applyProtection="1">
      <alignment horizontal="left" vertical="center" wrapText="1"/>
    </xf>
    <xf numFmtId="4" fontId="70" fillId="26" borderId="1" xfId="0" applyNumberFormat="1" applyFont="1" applyFill="1" applyBorder="1" applyAlignment="1" applyProtection="1">
      <alignment horizontal="right" wrapText="1"/>
    </xf>
    <xf numFmtId="0" fontId="71" fillId="0" borderId="21" xfId="0" applyFont="1" applyBorder="1" applyAlignment="1" applyProtection="1">
      <alignment vertical="center"/>
    </xf>
    <xf numFmtId="49" fontId="63" fillId="0" borderId="14" xfId="0" applyNumberFormat="1" applyFont="1" applyBorder="1" applyAlignment="1" applyProtection="1">
      <alignment horizontal="center" vertical="center"/>
    </xf>
    <xf numFmtId="0" fontId="63" fillId="0" borderId="13" xfId="0" applyFont="1" applyBorder="1" applyAlignment="1" applyProtection="1">
      <alignment horizontal="left" vertical="top" wrapText="1"/>
    </xf>
    <xf numFmtId="0" fontId="71" fillId="26" borderId="21" xfId="0" applyFont="1" applyFill="1" applyBorder="1" applyAlignment="1" applyProtection="1">
      <alignment horizontal="left" vertical="top" wrapText="1"/>
    </xf>
    <xf numFmtId="4" fontId="63" fillId="0" borderId="25" xfId="0" applyNumberFormat="1" applyFont="1" applyBorder="1" applyAlignment="1" applyProtection="1">
      <alignment horizontal="right" wrapText="1"/>
    </xf>
    <xf numFmtId="0" fontId="71" fillId="0" borderId="1" xfId="0" applyFont="1" applyFill="1" applyBorder="1" applyAlignment="1" applyProtection="1">
      <alignment horizontal="center" wrapText="1"/>
    </xf>
    <xf numFmtId="0" fontId="74" fillId="0" borderId="1" xfId="0" applyFont="1" applyBorder="1" applyAlignment="1" applyProtection="1">
      <alignment horizontal="left" vertical="top" wrapText="1"/>
    </xf>
    <xf numFmtId="0" fontId="65" fillId="26" borderId="25" xfId="0" applyFont="1" applyFill="1" applyBorder="1" applyAlignment="1" applyProtection="1">
      <alignment horizontal="center" wrapText="1"/>
    </xf>
    <xf numFmtId="4" fontId="65" fillId="26" borderId="17" xfId="0" applyNumberFormat="1" applyFont="1" applyFill="1" applyBorder="1" applyAlignment="1" applyProtection="1">
      <alignment horizontal="right" wrapText="1"/>
    </xf>
    <xf numFmtId="0" fontId="65" fillId="26" borderId="16" xfId="0" applyFont="1" applyFill="1" applyBorder="1" applyAlignment="1" applyProtection="1">
      <alignment horizontal="center" wrapText="1"/>
    </xf>
    <xf numFmtId="4" fontId="65" fillId="26" borderId="0" xfId="0" applyNumberFormat="1" applyFont="1" applyFill="1" applyBorder="1" applyAlignment="1" applyProtection="1">
      <alignment horizontal="right" wrapText="1"/>
    </xf>
    <xf numFmtId="0" fontId="71" fillId="26" borderId="22" xfId="0" applyFont="1" applyFill="1" applyBorder="1" applyAlignment="1" applyProtection="1">
      <alignment horizontal="left" vertical="top" wrapText="1"/>
    </xf>
    <xf numFmtId="0" fontId="65" fillId="26" borderId="26" xfId="0" applyFont="1" applyFill="1" applyBorder="1" applyAlignment="1" applyProtection="1">
      <alignment horizontal="center" wrapText="1"/>
    </xf>
    <xf numFmtId="4" fontId="65" fillId="26" borderId="2" xfId="0" applyNumberFormat="1" applyFont="1" applyFill="1" applyBorder="1" applyAlignment="1" applyProtection="1">
      <alignment horizontal="right" wrapText="1"/>
    </xf>
    <xf numFmtId="0" fontId="63" fillId="0" borderId="14" xfId="0" applyFont="1" applyBorder="1" applyAlignment="1" applyProtection="1">
      <alignment horizontal="center" vertical="center"/>
    </xf>
    <xf numFmtId="0" fontId="63" fillId="0" borderId="13" xfId="0" applyFont="1" applyBorder="1" applyAlignment="1" applyProtection="1">
      <alignment horizontal="left" vertical="top"/>
    </xf>
    <xf numFmtId="0" fontId="65" fillId="0" borderId="27" xfId="0" applyFont="1" applyBorder="1" applyAlignment="1" applyProtection="1">
      <alignment horizontal="center" vertical="center"/>
    </xf>
    <xf numFmtId="0" fontId="71" fillId="0" borderId="1" xfId="0" applyFont="1" applyBorder="1" applyAlignment="1" applyProtection="1">
      <alignment horizontal="left" vertical="center"/>
    </xf>
    <xf numFmtId="4" fontId="71" fillId="0" borderId="14" xfId="0" applyNumberFormat="1" applyFont="1" applyBorder="1" applyAlignment="1" applyProtection="1">
      <alignment horizontal="right"/>
    </xf>
    <xf numFmtId="0" fontId="65" fillId="0" borderId="20" xfId="0" applyFont="1" applyBorder="1" applyAlignment="1" applyProtection="1">
      <alignment horizontal="center" vertical="center"/>
    </xf>
    <xf numFmtId="0" fontId="65" fillId="0" borderId="23" xfId="0" applyFont="1" applyBorder="1" applyAlignment="1" applyProtection="1">
      <alignment horizontal="center" vertical="center"/>
    </xf>
    <xf numFmtId="0" fontId="71" fillId="26" borderId="1" xfId="0" applyFont="1" applyFill="1" applyBorder="1" applyAlignment="1" applyProtection="1">
      <alignment horizontal="center" vertical="center"/>
    </xf>
    <xf numFmtId="0" fontId="71" fillId="0" borderId="1" xfId="0" applyFont="1" applyFill="1" applyBorder="1" applyAlignment="1" applyProtection="1">
      <alignment horizontal="left" vertical="top" wrapText="1"/>
    </xf>
    <xf numFmtId="0" fontId="71" fillId="0" borderId="21" xfId="0" applyFont="1" applyBorder="1" applyAlignment="1" applyProtection="1">
      <alignment horizontal="center" wrapText="1"/>
    </xf>
    <xf numFmtId="4" fontId="70" fillId="0" borderId="21" xfId="0" applyNumberFormat="1" applyFont="1" applyBorder="1" applyAlignment="1" applyProtection="1">
      <alignment horizontal="right" wrapText="1"/>
    </xf>
    <xf numFmtId="0" fontId="71" fillId="26" borderId="21" xfId="0" applyFont="1" applyFill="1" applyBorder="1" applyAlignment="1" applyProtection="1">
      <alignment horizontal="center" vertical="center"/>
    </xf>
    <xf numFmtId="0" fontId="71" fillId="26" borderId="22" xfId="0" applyFont="1" applyFill="1" applyBorder="1" applyAlignment="1" applyProtection="1">
      <alignment horizontal="center" vertical="center"/>
    </xf>
    <xf numFmtId="0" fontId="71" fillId="0" borderId="22" xfId="0" applyFont="1" applyBorder="1" applyAlignment="1" applyProtection="1">
      <alignment horizontal="center" wrapText="1"/>
    </xf>
    <xf numFmtId="4" fontId="70" fillId="0" borderId="22" xfId="0" applyNumberFormat="1" applyFont="1" applyBorder="1" applyAlignment="1" applyProtection="1">
      <alignment horizontal="right"/>
    </xf>
    <xf numFmtId="0" fontId="71" fillId="0" borderId="14" xfId="0" applyFont="1" applyBorder="1" applyAlignment="1" applyProtection="1">
      <alignment horizontal="center"/>
    </xf>
    <xf numFmtId="0" fontId="71" fillId="0" borderId="25" xfId="0" applyFont="1" applyBorder="1" applyAlignment="1" applyProtection="1">
      <alignment horizontal="center"/>
    </xf>
    <xf numFmtId="0" fontId="71" fillId="0" borderId="24" xfId="0" applyFont="1" applyBorder="1" applyAlignment="1" applyProtection="1">
      <alignment horizontal="left" vertical="center" wrapText="1"/>
    </xf>
    <xf numFmtId="0" fontId="71" fillId="0" borderId="16" xfId="0" applyFont="1" applyBorder="1" applyAlignment="1" applyProtection="1">
      <alignment horizontal="center"/>
    </xf>
    <xf numFmtId="0" fontId="74" fillId="0" borderId="25" xfId="0" applyFont="1" applyBorder="1" applyAlignment="1" applyProtection="1">
      <alignment horizontal="center" wrapText="1"/>
    </xf>
    <xf numFmtId="4" fontId="74" fillId="0" borderId="17" xfId="0" applyNumberFormat="1" applyFont="1" applyBorder="1" applyAlignment="1" applyProtection="1">
      <alignment horizontal="right" wrapText="1"/>
    </xf>
    <xf numFmtId="0" fontId="74" fillId="0" borderId="16" xfId="0" applyFont="1" applyBorder="1" applyAlignment="1" applyProtection="1">
      <alignment horizontal="center" wrapText="1"/>
    </xf>
    <xf numFmtId="4" fontId="74" fillId="0" borderId="0" xfId="0" applyNumberFormat="1" applyFont="1" applyBorder="1" applyAlignment="1" applyProtection="1">
      <alignment horizontal="right" wrapText="1"/>
    </xf>
    <xf numFmtId="0" fontId="74" fillId="0" borderId="26" xfId="0" applyFont="1" applyBorder="1" applyAlignment="1" applyProtection="1">
      <alignment horizontal="center" wrapText="1"/>
    </xf>
    <xf numFmtId="4" fontId="74" fillId="0" borderId="2" xfId="0" applyNumberFormat="1" applyFont="1" applyBorder="1" applyAlignment="1" applyProtection="1">
      <alignment horizontal="right" wrapText="1"/>
    </xf>
    <xf numFmtId="0" fontId="63" fillId="0" borderId="1" xfId="0" applyFont="1" applyBorder="1" applyAlignment="1" applyProtection="1">
      <alignment horizontal="left" vertical="top" wrapText="1"/>
    </xf>
    <xf numFmtId="4" fontId="71" fillId="0" borderId="19" xfId="0" applyNumberFormat="1" applyFont="1" applyBorder="1" applyAlignment="1" applyProtection="1">
      <alignment horizontal="right" wrapText="1"/>
    </xf>
    <xf numFmtId="0" fontId="71" fillId="0" borderId="27" xfId="0" applyFont="1" applyBorder="1" applyAlignment="1" applyProtection="1">
      <alignment horizontal="center" vertical="center"/>
    </xf>
    <xf numFmtId="0" fontId="71" fillId="0" borderId="20" xfId="0" applyFont="1" applyBorder="1" applyAlignment="1" applyProtection="1">
      <alignment horizontal="center" vertical="center"/>
    </xf>
    <xf numFmtId="0" fontId="71" fillId="0" borderId="21" xfId="0" applyFont="1" applyBorder="1" applyAlignment="1" applyProtection="1">
      <alignment horizontal="left" vertical="center" wrapText="1"/>
    </xf>
    <xf numFmtId="0" fontId="71" fillId="0" borderId="23" xfId="0" applyFont="1" applyBorder="1" applyAlignment="1" applyProtection="1">
      <alignment horizontal="center" vertical="center"/>
    </xf>
    <xf numFmtId="4" fontId="71" fillId="0" borderId="14" xfId="0" applyNumberFormat="1" applyFont="1" applyBorder="1" applyAlignment="1" applyProtection="1">
      <alignment wrapText="1"/>
    </xf>
    <xf numFmtId="4" fontId="71" fillId="0" borderId="19" xfId="0" applyNumberFormat="1" applyFont="1" applyBorder="1" applyAlignment="1" applyProtection="1">
      <alignment wrapText="1"/>
    </xf>
    <xf numFmtId="0" fontId="63" fillId="0" borderId="21" xfId="0" applyFont="1" applyFill="1" applyBorder="1" applyAlignment="1" applyProtection="1">
      <alignment horizontal="left" vertical="top" wrapText="1"/>
    </xf>
    <xf numFmtId="0" fontId="71" fillId="0" borderId="14" xfId="0" applyFont="1" applyBorder="1" applyAlignment="1" applyProtection="1">
      <alignment wrapText="1"/>
    </xf>
    <xf numFmtId="0" fontId="71" fillId="0" borderId="19" xfId="0" applyFont="1" applyBorder="1" applyAlignment="1" applyProtection="1">
      <alignment wrapText="1"/>
    </xf>
    <xf numFmtId="0" fontId="71" fillId="0" borderId="14" xfId="0" applyFont="1" applyBorder="1" applyAlignment="1" applyProtection="1"/>
    <xf numFmtId="0" fontId="71" fillId="0" borderId="19" xfId="0" applyFont="1" applyBorder="1" applyAlignment="1" applyProtection="1"/>
    <xf numFmtId="0" fontId="74" fillId="0" borderId="1" xfId="0" applyFont="1" applyFill="1" applyBorder="1" applyAlignment="1" applyProtection="1">
      <alignment horizontal="left" vertical="top" wrapText="1"/>
    </xf>
    <xf numFmtId="0" fontId="63" fillId="0" borderId="1" xfId="0" applyFont="1" applyBorder="1" applyAlignment="1" applyProtection="1">
      <alignment horizontal="center" vertical="center"/>
    </xf>
    <xf numFmtId="0" fontId="71" fillId="0" borderId="21" xfId="0" applyFont="1" applyBorder="1" applyAlignment="1" applyProtection="1">
      <alignment horizontal="left"/>
    </xf>
    <xf numFmtId="4" fontId="71" fillId="0" borderId="25" xfId="0" applyNumberFormat="1" applyFont="1" applyBorder="1" applyAlignment="1" applyProtection="1">
      <alignment horizontal="center"/>
    </xf>
    <xf numFmtId="166" fontId="71" fillId="0" borderId="17" xfId="0" applyNumberFormat="1" applyFont="1" applyBorder="1" applyAlignment="1" applyProtection="1">
      <alignment horizontal="center"/>
    </xf>
    <xf numFmtId="0" fontId="71" fillId="26" borderId="24" xfId="0" applyFont="1" applyFill="1" applyBorder="1" applyAlignment="1" applyProtection="1">
      <alignment vertical="top" wrapText="1"/>
    </xf>
    <xf numFmtId="4" fontId="71" fillId="0" borderId="16" xfId="0" applyNumberFormat="1" applyFont="1" applyBorder="1" applyAlignment="1" applyProtection="1">
      <alignment horizontal="center" wrapText="1"/>
    </xf>
    <xf numFmtId="4" fontId="71" fillId="0" borderId="16" xfId="0" applyNumberFormat="1" applyFont="1" applyBorder="1" applyAlignment="1" applyProtection="1">
      <alignment horizontal="center"/>
    </xf>
    <xf numFmtId="166" fontId="71" fillId="0" borderId="0" xfId="0" applyNumberFormat="1" applyFont="1" applyBorder="1" applyAlignment="1" applyProtection="1">
      <alignment horizontal="center"/>
    </xf>
    <xf numFmtId="4" fontId="71" fillId="0" borderId="14" xfId="0" applyNumberFormat="1" applyFont="1" applyBorder="1" applyAlignment="1" applyProtection="1"/>
    <xf numFmtId="4" fontId="71" fillId="0" borderId="19" xfId="0" applyNumberFormat="1" applyFont="1" applyBorder="1" applyAlignment="1" applyProtection="1"/>
    <xf numFmtId="0" fontId="65" fillId="0" borderId="22" xfId="0" applyFont="1" applyBorder="1" applyAlignment="1" applyProtection="1">
      <alignment horizontal="center" wrapText="1"/>
    </xf>
    <xf numFmtId="4" fontId="70" fillId="0" borderId="22" xfId="0" applyNumberFormat="1" applyFont="1" applyBorder="1" applyAlignment="1" applyProtection="1">
      <alignment horizontal="center" wrapText="1"/>
    </xf>
    <xf numFmtId="0" fontId="65" fillId="0" borderId="16" xfId="0" applyFont="1" applyBorder="1" applyAlignment="1" applyProtection="1">
      <alignment horizontal="center" wrapText="1"/>
    </xf>
    <xf numFmtId="0" fontId="71" fillId="26" borderId="14" xfId="0" applyFont="1" applyFill="1" applyBorder="1" applyAlignment="1" applyProtection="1"/>
    <xf numFmtId="0" fontId="71" fillId="26" borderId="19" xfId="0" applyFont="1" applyFill="1" applyBorder="1" applyAlignment="1" applyProtection="1"/>
    <xf numFmtId="0" fontId="75" fillId="0" borderId="1" xfId="0" applyFont="1" applyBorder="1" applyAlignment="1" applyProtection="1">
      <alignment horizontal="center" vertical="top" wrapText="1"/>
    </xf>
    <xf numFmtId="4" fontId="70" fillId="0" borderId="22" xfId="0" applyNumberFormat="1" applyFont="1" applyBorder="1" applyAlignment="1" applyProtection="1">
      <alignment horizontal="center" vertical="center" wrapText="1"/>
    </xf>
    <xf numFmtId="0" fontId="71" fillId="26" borderId="25" xfId="0" applyFont="1" applyFill="1" applyBorder="1" applyAlignment="1" applyProtection="1">
      <alignment horizontal="center" wrapText="1"/>
    </xf>
    <xf numFmtId="4" fontId="70" fillId="26" borderId="17" xfId="0" applyNumberFormat="1" applyFont="1" applyFill="1" applyBorder="1" applyAlignment="1" applyProtection="1">
      <alignment horizontal="center" wrapText="1"/>
    </xf>
    <xf numFmtId="0" fontId="74" fillId="0" borderId="1" xfId="0" applyFont="1" applyBorder="1" applyAlignment="1" applyProtection="1">
      <alignment vertical="center" wrapText="1"/>
    </xf>
    <xf numFmtId="0" fontId="71" fillId="0" borderId="14" xfId="0" applyFont="1" applyBorder="1" applyAlignment="1" applyProtection="1">
      <alignment horizontal="center" wrapText="1"/>
    </xf>
    <xf numFmtId="4" fontId="70" fillId="0" borderId="19" xfId="0" applyNumberFormat="1" applyFont="1" applyBorder="1" applyAlignment="1" applyProtection="1">
      <alignment wrapText="1"/>
    </xf>
    <xf numFmtId="0" fontId="74" fillId="26" borderId="1" xfId="0" applyFont="1" applyFill="1" applyBorder="1" applyAlignment="1" applyProtection="1">
      <alignment horizontal="left" vertical="top" wrapText="1"/>
    </xf>
    <xf numFmtId="4" fontId="70" fillId="26" borderId="1" xfId="0" applyNumberFormat="1" applyFont="1" applyFill="1" applyBorder="1" applyAlignment="1" applyProtection="1">
      <alignment horizontal="center" wrapText="1"/>
    </xf>
    <xf numFmtId="0" fontId="71" fillId="0" borderId="17" xfId="0" applyFont="1" applyBorder="1" applyAlignment="1" applyProtection="1">
      <alignment horizontal="center" wrapText="1"/>
    </xf>
    <xf numFmtId="0" fontId="71" fillId="0" borderId="0" xfId="0" applyFont="1" applyBorder="1" applyAlignment="1" applyProtection="1">
      <alignment horizontal="center" wrapText="1"/>
    </xf>
    <xf numFmtId="0" fontId="71" fillId="0" borderId="2" xfId="0" applyFont="1" applyBorder="1" applyAlignment="1" applyProtection="1">
      <alignment horizontal="center" wrapText="1"/>
    </xf>
    <xf numFmtId="0" fontId="74" fillId="0" borderId="14" xfId="0" applyFont="1" applyBorder="1" applyAlignment="1" applyProtection="1">
      <alignment horizontal="center" wrapText="1"/>
    </xf>
    <xf numFmtId="4" fontId="76" fillId="0" borderId="14" xfId="0" applyNumberFormat="1" applyFont="1" applyBorder="1" applyAlignment="1" applyProtection="1">
      <alignment wrapText="1"/>
    </xf>
    <xf numFmtId="0" fontId="74" fillId="0" borderId="1" xfId="0" applyFont="1" applyBorder="1" applyAlignment="1" applyProtection="1">
      <alignment horizontal="center" vertical="top"/>
    </xf>
    <xf numFmtId="49" fontId="63" fillId="0" borderId="21" xfId="0" applyNumberFormat="1" applyFont="1" applyBorder="1" applyAlignment="1" applyProtection="1">
      <alignment horizontal="center" vertical="center"/>
    </xf>
    <xf numFmtId="0" fontId="63" fillId="26" borderId="21" xfId="0" applyFont="1" applyFill="1" applyBorder="1" applyAlignment="1" applyProtection="1">
      <alignment horizontal="left" vertical="top" wrapText="1"/>
    </xf>
    <xf numFmtId="4" fontId="70" fillId="26" borderId="17" xfId="0" applyNumberFormat="1" applyFont="1" applyFill="1" applyBorder="1" applyAlignment="1" applyProtection="1">
      <alignment horizontal="right" wrapText="1"/>
    </xf>
    <xf numFmtId="49" fontId="63" fillId="0" borderId="24" xfId="0" applyNumberFormat="1" applyFont="1" applyBorder="1" applyAlignment="1" applyProtection="1">
      <alignment horizontal="center" vertical="center"/>
    </xf>
    <xf numFmtId="0" fontId="71" fillId="26" borderId="16" xfId="0" applyFont="1" applyFill="1" applyBorder="1" applyAlignment="1" applyProtection="1">
      <alignment horizontal="center" wrapText="1"/>
    </xf>
    <xf numFmtId="4" fontId="70" fillId="26" borderId="0" xfId="0" applyNumberFormat="1" applyFont="1" applyFill="1" applyBorder="1" applyAlignment="1" applyProtection="1">
      <alignment horizontal="right" wrapText="1"/>
    </xf>
    <xf numFmtId="49" fontId="63" fillId="0" borderId="22" xfId="0" applyNumberFormat="1" applyFont="1" applyBorder="1" applyAlignment="1" applyProtection="1">
      <alignment horizontal="center" vertical="center"/>
    </xf>
    <xf numFmtId="0" fontId="71" fillId="26" borderId="26" xfId="0" applyFont="1" applyFill="1" applyBorder="1" applyAlignment="1" applyProtection="1">
      <alignment horizontal="center" wrapText="1"/>
    </xf>
    <xf numFmtId="0" fontId="65" fillId="26" borderId="14" xfId="0" applyFont="1" applyFill="1" applyBorder="1" applyAlignment="1" applyProtection="1">
      <alignment horizontal="center" wrapText="1"/>
    </xf>
    <xf numFmtId="4" fontId="70" fillId="26" borderId="14" xfId="0" applyNumberFormat="1" applyFont="1" applyFill="1" applyBorder="1" applyAlignment="1" applyProtection="1">
      <alignment wrapText="1"/>
    </xf>
    <xf numFmtId="0" fontId="71" fillId="26" borderId="24" xfId="0" applyFont="1" applyFill="1" applyBorder="1" applyAlignment="1" applyProtection="1">
      <alignment horizontal="center" vertical="center"/>
    </xf>
    <xf numFmtId="0" fontId="65" fillId="26" borderId="1" xfId="0" applyFont="1" applyFill="1" applyBorder="1" applyAlignment="1" applyProtection="1">
      <alignment horizontal="center" vertical="top" wrapText="1"/>
    </xf>
    <xf numFmtId="0" fontId="65" fillId="26" borderId="1" xfId="0" applyFont="1" applyFill="1" applyBorder="1" applyAlignment="1" applyProtection="1">
      <alignment horizontal="center" wrapText="1"/>
    </xf>
    <xf numFmtId="4" fontId="70" fillId="26" borderId="22" xfId="0" applyNumberFormat="1" applyFont="1" applyFill="1" applyBorder="1" applyAlignment="1" applyProtection="1">
      <alignment horizontal="right" wrapText="1"/>
    </xf>
    <xf numFmtId="0" fontId="71" fillId="0" borderId="0" xfId="0" applyFont="1" applyAlignment="1" applyProtection="1">
      <alignment horizontal="center" wrapText="1"/>
    </xf>
    <xf numFmtId="4" fontId="70" fillId="0" borderId="0" xfId="0" applyNumberFormat="1" applyFont="1" applyAlignment="1" applyProtection="1">
      <alignment horizontal="right" wrapText="1"/>
    </xf>
    <xf numFmtId="0" fontId="71" fillId="0" borderId="16" xfId="0" applyFont="1" applyBorder="1" applyAlignment="1" applyProtection="1">
      <alignment horizontal="center" wrapText="1"/>
    </xf>
    <xf numFmtId="0" fontId="65" fillId="26" borderId="24" xfId="0" applyFont="1" applyFill="1" applyBorder="1" applyAlignment="1" applyProtection="1">
      <alignment horizontal="left" vertical="top" wrapText="1"/>
    </xf>
    <xf numFmtId="49" fontId="71" fillId="0" borderId="1" xfId="0" applyNumberFormat="1" applyFont="1" applyBorder="1" applyAlignment="1" applyProtection="1">
      <alignment horizontal="center" vertical="center"/>
    </xf>
    <xf numFmtId="0" fontId="74" fillId="0" borderId="14" xfId="0" applyFont="1" applyBorder="1" applyAlignment="1" applyProtection="1">
      <alignment wrapText="1"/>
    </xf>
    <xf numFmtId="0" fontId="74" fillId="0" borderId="19" xfId="0" applyFont="1" applyBorder="1" applyAlignment="1" applyProtection="1">
      <alignment wrapText="1"/>
    </xf>
    <xf numFmtId="0" fontId="63" fillId="0" borderId="19" xfId="0" applyFont="1" applyBorder="1" applyAlignment="1" applyProtection="1">
      <alignment horizontal="left" vertical="top"/>
    </xf>
    <xf numFmtId="0" fontId="71" fillId="0" borderId="19" xfId="0" applyFont="1" applyBorder="1" applyAlignment="1" applyProtection="1">
      <alignment horizontal="center" wrapText="1"/>
    </xf>
    <xf numFmtId="4" fontId="70" fillId="0" borderId="19" xfId="0" applyNumberFormat="1" applyFont="1" applyBorder="1" applyAlignment="1" applyProtection="1">
      <alignment horizontal="right" wrapText="1"/>
    </xf>
    <xf numFmtId="0" fontId="63" fillId="0" borderId="0" xfId="0" applyFont="1" applyBorder="1" applyAlignment="1" applyProtection="1">
      <alignment horizontal="center" vertical="center"/>
    </xf>
    <xf numFmtId="0" fontId="63" fillId="25" borderId="0" xfId="0" applyFont="1" applyFill="1" applyAlignment="1" applyProtection="1">
      <alignment horizontal="center" vertical="center" wrapText="1"/>
    </xf>
    <xf numFmtId="0" fontId="63" fillId="25" borderId="0" xfId="0" applyFont="1" applyFill="1" applyAlignment="1" applyProtection="1">
      <alignment horizontal="left" vertical="top" wrapText="1"/>
    </xf>
    <xf numFmtId="0" fontId="71" fillId="25" borderId="0" xfId="0" applyFont="1" applyFill="1" applyAlignment="1" applyProtection="1">
      <alignment horizontal="center" wrapText="1"/>
    </xf>
    <xf numFmtId="4" fontId="70" fillId="25" borderId="0" xfId="0" applyNumberFormat="1" applyFont="1" applyFill="1" applyAlignment="1" applyProtection="1">
      <alignment horizontal="right" wrapText="1"/>
    </xf>
    <xf numFmtId="0" fontId="63" fillId="25" borderId="0" xfId="0" applyFont="1" applyFill="1" applyBorder="1" applyAlignment="1" applyProtection="1">
      <alignment horizontal="center" vertical="center"/>
    </xf>
    <xf numFmtId="0" fontId="71" fillId="25" borderId="0" xfId="0" applyFont="1" applyFill="1" applyAlignment="1" applyProtection="1">
      <alignment horizontal="left" vertical="top" wrapText="1"/>
    </xf>
    <xf numFmtId="0" fontId="64" fillId="25" borderId="0" xfId="0" applyFont="1" applyFill="1" applyAlignment="1" applyProtection="1">
      <alignment horizontal="left" vertical="top" wrapText="1"/>
    </xf>
    <xf numFmtId="4" fontId="70" fillId="25" borderId="0" xfId="0" applyNumberFormat="1" applyFont="1" applyFill="1" applyAlignment="1" applyProtection="1">
      <alignment horizontal="center" wrapText="1"/>
    </xf>
    <xf numFmtId="0" fontId="63" fillId="25" borderId="0" xfId="0" applyFont="1" applyFill="1" applyAlignment="1" applyProtection="1">
      <alignment horizontal="center" vertical="center"/>
    </xf>
    <xf numFmtId="0" fontId="71" fillId="0" borderId="0" xfId="0" applyFont="1" applyBorder="1" applyAlignment="1" applyProtection="1">
      <alignment horizontal="center" vertical="center"/>
    </xf>
    <xf numFmtId="0" fontId="71" fillId="0" borderId="21" xfId="0" applyFont="1" applyBorder="1" applyAlignment="1" applyProtection="1">
      <alignment horizontal="center" vertical="center" wrapText="1"/>
    </xf>
    <xf numFmtId="0" fontId="71" fillId="0" borderId="24" xfId="0" applyFont="1" applyBorder="1" applyAlignment="1" applyProtection="1">
      <alignment horizontal="center" vertical="center" wrapText="1"/>
    </xf>
    <xf numFmtId="0" fontId="71" fillId="0" borderId="22" xfId="0" applyFont="1" applyBorder="1" applyAlignment="1" applyProtection="1">
      <alignment horizontal="center" vertical="center" wrapText="1"/>
    </xf>
    <xf numFmtId="0" fontId="65" fillId="0" borderId="1" xfId="0" applyFont="1" applyBorder="1" applyAlignment="1" applyProtection="1">
      <alignment horizontal="center" vertical="top" wrapText="1"/>
    </xf>
    <xf numFmtId="0" fontId="65" fillId="0" borderId="21" xfId="0" applyFont="1" applyBorder="1" applyAlignment="1" applyProtection="1">
      <alignment horizontal="center" vertical="top" wrapText="1"/>
    </xf>
    <xf numFmtId="0" fontId="65" fillId="0" borderId="21" xfId="0" applyFont="1" applyBorder="1" applyAlignment="1" applyProtection="1">
      <alignment horizontal="center" wrapText="1"/>
    </xf>
    <xf numFmtId="0" fontId="63" fillId="0" borderId="14" xfId="0" applyFont="1" applyBorder="1" applyAlignment="1" applyProtection="1">
      <alignment horizontal="center" vertical="center"/>
    </xf>
    <xf numFmtId="0" fontId="63" fillId="0" borderId="25" xfId="0" applyFont="1" applyBorder="1" applyAlignment="1" applyProtection="1">
      <alignment horizontal="left" vertical="top"/>
    </xf>
    <xf numFmtId="0" fontId="71" fillId="26" borderId="16" xfId="0" applyFont="1" applyFill="1" applyBorder="1" applyAlignment="1" applyProtection="1">
      <alignment vertical="top" wrapText="1"/>
    </xf>
    <xf numFmtId="0" fontId="71" fillId="0" borderId="26" xfId="0" applyFont="1" applyBorder="1" applyAlignment="1" applyProtection="1">
      <alignment horizontal="left" vertical="top" wrapText="1"/>
    </xf>
    <xf numFmtId="0" fontId="73" fillId="0" borderId="25" xfId="0" applyFont="1" applyBorder="1" applyAlignment="1" applyProtection="1">
      <alignment wrapText="1"/>
    </xf>
    <xf numFmtId="0" fontId="73" fillId="0" borderId="17" xfId="0" applyFont="1" applyBorder="1" applyAlignment="1" applyProtection="1">
      <alignment wrapText="1"/>
    </xf>
    <xf numFmtId="0" fontId="71" fillId="0" borderId="1" xfId="0" applyFont="1" applyBorder="1" applyAlignment="1" applyProtection="1">
      <alignment horizontal="left" vertical="top"/>
    </xf>
    <xf numFmtId="0" fontId="73" fillId="0" borderId="16" xfId="0" applyFont="1" applyBorder="1" applyAlignment="1" applyProtection="1">
      <alignment wrapText="1"/>
    </xf>
    <xf numFmtId="0" fontId="73" fillId="0" borderId="0" xfId="0" applyFont="1" applyBorder="1" applyAlignment="1" applyProtection="1">
      <alignment wrapText="1"/>
    </xf>
    <xf numFmtId="0" fontId="73" fillId="0" borderId="26" xfId="0" applyFont="1" applyBorder="1" applyAlignment="1" applyProtection="1">
      <alignment wrapText="1"/>
    </xf>
    <xf numFmtId="0" fontId="73" fillId="0" borderId="2" xfId="0" applyFont="1" applyBorder="1" applyAlignment="1" applyProtection="1">
      <alignment wrapText="1"/>
    </xf>
    <xf numFmtId="0" fontId="74" fillId="0" borderId="1" xfId="0" applyFont="1" applyBorder="1" applyAlignment="1" applyProtection="1">
      <alignment horizontal="left" vertical="top"/>
    </xf>
    <xf numFmtId="0" fontId="64" fillId="26" borderId="25" xfId="0" applyFont="1" applyFill="1" applyBorder="1" applyAlignment="1" applyProtection="1">
      <alignment horizontal="center" wrapText="1"/>
    </xf>
    <xf numFmtId="4" fontId="83" fillId="26" borderId="17" xfId="0" applyNumberFormat="1" applyFont="1" applyFill="1" applyBorder="1" applyAlignment="1" applyProtection="1">
      <alignment horizontal="right" wrapText="1"/>
    </xf>
    <xf numFmtId="0" fontId="64" fillId="0" borderId="16" xfId="0" applyFont="1" applyBorder="1" applyAlignment="1" applyProtection="1">
      <alignment horizontal="center" wrapText="1"/>
    </xf>
    <xf numFmtId="4" fontId="83" fillId="0" borderId="0" xfId="0" applyNumberFormat="1" applyFont="1" applyBorder="1" applyAlignment="1" applyProtection="1">
      <alignment horizontal="right" wrapText="1"/>
    </xf>
    <xf numFmtId="0" fontId="64" fillId="0" borderId="16" xfId="0" applyFont="1" applyBorder="1" applyAlignment="1" applyProtection="1">
      <alignment horizontal="right" wrapText="1"/>
    </xf>
    <xf numFmtId="0" fontId="84" fillId="0" borderId="22" xfId="0" applyFont="1" applyBorder="1" applyAlignment="1" applyProtection="1">
      <alignment vertical="center" wrapText="1"/>
    </xf>
    <xf numFmtId="0" fontId="64" fillId="0" borderId="26" xfId="0" applyFont="1" applyBorder="1" applyAlignment="1" applyProtection="1">
      <alignment horizontal="center" wrapText="1"/>
    </xf>
    <xf numFmtId="4" fontId="83" fillId="0" borderId="2" xfId="0" applyNumberFormat="1" applyFont="1" applyBorder="1" applyAlignment="1" applyProtection="1">
      <alignment horizontal="right" wrapText="1"/>
    </xf>
    <xf numFmtId="0" fontId="85" fillId="0" borderId="15" xfId="0" applyFont="1" applyBorder="1" applyAlignment="1" applyProtection="1">
      <alignment horizontal="center" vertical="center" wrapText="1"/>
    </xf>
    <xf numFmtId="0" fontId="64" fillId="0" borderId="14" xfId="0" applyFont="1" applyBorder="1" applyAlignment="1" applyProtection="1">
      <alignment wrapText="1"/>
    </xf>
    <xf numFmtId="0" fontId="64" fillId="0" borderId="19" xfId="0" applyFont="1" applyBorder="1" applyAlignment="1" applyProtection="1">
      <alignment wrapText="1"/>
    </xf>
    <xf numFmtId="0" fontId="73" fillId="0" borderId="15" xfId="0" applyFont="1" applyFill="1" applyBorder="1" applyAlignment="1" applyProtection="1">
      <alignment horizontal="left" vertical="top" wrapText="1"/>
    </xf>
    <xf numFmtId="0" fontId="65" fillId="0" borderId="22" xfId="0" applyFont="1" applyFill="1" applyBorder="1" applyAlignment="1" applyProtection="1">
      <alignment horizontal="right" wrapText="1"/>
    </xf>
    <xf numFmtId="0" fontId="65" fillId="0" borderId="21" xfId="0" applyFont="1" applyFill="1" applyBorder="1" applyAlignment="1" applyProtection="1">
      <alignment horizontal="right" wrapText="1"/>
    </xf>
    <xf numFmtId="4" fontId="70" fillId="26" borderId="21" xfId="0" applyNumberFormat="1" applyFont="1" applyFill="1" applyBorder="1" applyAlignment="1" applyProtection="1">
      <alignment horizontal="right" wrapText="1"/>
    </xf>
    <xf numFmtId="0" fontId="74" fillId="0" borderId="15" xfId="0" applyFont="1" applyFill="1" applyBorder="1" applyAlignment="1" applyProtection="1">
      <alignment horizontal="center" vertical="top" wrapText="1"/>
    </xf>
    <xf numFmtId="0" fontId="65" fillId="0" borderId="14" xfId="0" applyFont="1" applyFill="1" applyBorder="1" applyAlignment="1" applyProtection="1">
      <alignment wrapText="1"/>
    </xf>
    <xf numFmtId="0" fontId="65" fillId="0" borderId="19" xfId="0" applyFont="1" applyFill="1" applyBorder="1" applyAlignment="1" applyProtection="1">
      <alignment wrapText="1"/>
    </xf>
    <xf numFmtId="0" fontId="65" fillId="0" borderId="25" xfId="0" applyFont="1" applyFill="1" applyBorder="1" applyAlignment="1" applyProtection="1">
      <alignment wrapText="1"/>
    </xf>
    <xf numFmtId="0" fontId="65" fillId="0" borderId="17" xfId="0" applyFont="1" applyFill="1" applyBorder="1" applyAlignment="1" applyProtection="1">
      <alignment wrapText="1"/>
    </xf>
    <xf numFmtId="0" fontId="65" fillId="0" borderId="26" xfId="0" applyFont="1" applyFill="1" applyBorder="1" applyAlignment="1" applyProtection="1">
      <alignment wrapText="1"/>
    </xf>
    <xf numFmtId="0" fontId="65" fillId="0" borderId="2" xfId="0" applyFont="1" applyFill="1" applyBorder="1" applyAlignment="1" applyProtection="1">
      <alignment wrapText="1"/>
    </xf>
    <xf numFmtId="0" fontId="65" fillId="0" borderId="24" xfId="0" applyFont="1" applyFill="1" applyBorder="1" applyAlignment="1" applyProtection="1">
      <alignment horizontal="right" wrapText="1"/>
    </xf>
    <xf numFmtId="4" fontId="70" fillId="0" borderId="24" xfId="0" applyNumberFormat="1" applyFont="1" applyFill="1" applyBorder="1" applyAlignment="1" applyProtection="1">
      <alignment horizontal="right"/>
    </xf>
    <xf numFmtId="0" fontId="73" fillId="0" borderId="15" xfId="0" applyFont="1" applyBorder="1" applyAlignment="1" applyProtection="1">
      <alignment horizontal="left" vertical="top" wrapText="1"/>
    </xf>
    <xf numFmtId="4" fontId="70" fillId="0" borderId="22" xfId="0" applyNumberFormat="1" applyFont="1" applyFill="1" applyBorder="1" applyAlignment="1" applyProtection="1">
      <alignment horizontal="right"/>
    </xf>
    <xf numFmtId="0" fontId="65" fillId="0" borderId="1" xfId="0" applyFont="1" applyFill="1" applyBorder="1" applyAlignment="1" applyProtection="1">
      <alignment horizontal="right" wrapText="1"/>
    </xf>
    <xf numFmtId="0" fontId="70" fillId="0" borderId="1" xfId="0" applyFont="1" applyFill="1" applyBorder="1" applyAlignment="1" applyProtection="1">
      <alignment horizontal="right"/>
    </xf>
    <xf numFmtId="0" fontId="65" fillId="0" borderId="1" xfId="0" applyFont="1" applyBorder="1" applyAlignment="1" applyProtection="1">
      <alignment horizontal="right" wrapText="1"/>
    </xf>
    <xf numFmtId="0" fontId="77" fillId="26" borderId="1" xfId="0" applyFont="1" applyFill="1" applyBorder="1" applyAlignment="1" applyProtection="1">
      <alignment horizontal="left" vertical="top" wrapText="1"/>
    </xf>
    <xf numFmtId="0" fontId="65" fillId="26" borderId="1" xfId="0" applyFont="1" applyFill="1" applyBorder="1" applyAlignment="1" applyProtection="1">
      <alignment horizontal="right" wrapText="1"/>
    </xf>
    <xf numFmtId="0" fontId="64" fillId="0" borderId="0" xfId="0" applyFont="1" applyAlignment="1" applyProtection="1">
      <alignment horizontal="center" vertical="center"/>
    </xf>
    <xf numFmtId="0" fontId="73" fillId="0" borderId="0" xfId="0" applyFont="1" applyAlignment="1" applyProtection="1">
      <alignment horizontal="left" vertical="top" wrapText="1"/>
    </xf>
    <xf numFmtId="0" fontId="72" fillId="0" borderId="0" xfId="0" applyFont="1" applyAlignment="1" applyProtection="1">
      <alignment horizontal="left" vertical="top" wrapText="1"/>
    </xf>
    <xf numFmtId="0" fontId="63" fillId="0" borderId="14" xfId="0" applyFont="1" applyFill="1" applyBorder="1" applyAlignment="1" applyProtection="1">
      <alignment horizontal="left" vertical="top" wrapText="1"/>
    </xf>
    <xf numFmtId="0" fontId="63" fillId="0" borderId="16" xfId="0" applyFont="1" applyFill="1" applyBorder="1" applyAlignment="1" applyProtection="1">
      <alignment horizontal="left" vertical="top" wrapText="1"/>
    </xf>
    <xf numFmtId="0" fontId="65" fillId="26" borderId="16" xfId="0" applyFont="1" applyFill="1" applyBorder="1" applyAlignment="1" applyProtection="1">
      <alignment horizontal="left" vertical="top" wrapText="1"/>
    </xf>
    <xf numFmtId="0" fontId="71" fillId="0" borderId="14" xfId="0" applyFont="1" applyBorder="1" applyAlignment="1" applyProtection="1">
      <alignment horizontal="left" vertical="top" wrapText="1"/>
    </xf>
    <xf numFmtId="0" fontId="73" fillId="0" borderId="14" xfId="0" applyFont="1" applyBorder="1" applyAlignment="1" applyProtection="1">
      <alignment horizontal="left" vertical="top" wrapText="1"/>
    </xf>
    <xf numFmtId="0" fontId="71" fillId="0" borderId="0" xfId="0" applyFont="1" applyAlignment="1" applyProtection="1">
      <alignment horizontal="center"/>
    </xf>
    <xf numFmtId="0" fontId="63" fillId="0" borderId="22" xfId="0" applyFont="1" applyBorder="1" applyAlignment="1" applyProtection="1">
      <alignment horizontal="center" vertical="top" wrapText="1"/>
    </xf>
    <xf numFmtId="0" fontId="63" fillId="0" borderId="1" xfId="0" applyFont="1" applyBorder="1" applyAlignment="1" applyProtection="1">
      <alignment vertical="top" wrapText="1"/>
    </xf>
    <xf numFmtId="0" fontId="71" fillId="0" borderId="16" xfId="0" applyFont="1" applyBorder="1" applyAlignment="1" applyProtection="1">
      <alignment vertical="top" wrapText="1"/>
    </xf>
    <xf numFmtId="0" fontId="71" fillId="0" borderId="0" xfId="0" applyFont="1" applyBorder="1" applyAlignment="1" applyProtection="1">
      <alignment vertical="top" wrapText="1"/>
    </xf>
    <xf numFmtId="0" fontId="63" fillId="0" borderId="16" xfId="0" applyFont="1" applyBorder="1" applyAlignment="1" applyProtection="1">
      <alignment vertical="top" wrapText="1"/>
    </xf>
    <xf numFmtId="0" fontId="63" fillId="0" borderId="0" xfId="0" applyFont="1" applyBorder="1" applyAlignment="1" applyProtection="1">
      <alignment vertical="top" wrapText="1"/>
    </xf>
    <xf numFmtId="0" fontId="65" fillId="0" borderId="24" xfId="0" applyFont="1" applyBorder="1" applyAlignment="1" applyProtection="1">
      <alignment vertical="center"/>
    </xf>
    <xf numFmtId="0" fontId="71" fillId="0" borderId="0" xfId="0" applyFont="1" applyAlignment="1" applyProtection="1">
      <alignment vertical="top" wrapText="1"/>
    </xf>
    <xf numFmtId="0" fontId="63" fillId="0" borderId="21" xfId="0" applyFont="1" applyFill="1" applyBorder="1" applyAlignment="1" applyProtection="1">
      <alignment vertical="top" wrapText="1"/>
    </xf>
    <xf numFmtId="0" fontId="73" fillId="0" borderId="1" xfId="0" applyFont="1" applyBorder="1" applyAlignment="1" applyProtection="1">
      <alignment horizontal="left" vertical="top"/>
    </xf>
    <xf numFmtId="0" fontId="63" fillId="0" borderId="27" xfId="0" applyFont="1" applyBorder="1" applyAlignment="1" applyProtection="1">
      <alignment horizontal="left" vertical="top" wrapText="1"/>
    </xf>
    <xf numFmtId="0" fontId="63" fillId="0" borderId="23" xfId="0" applyFont="1" applyBorder="1" applyAlignment="1" applyProtection="1">
      <alignment horizontal="left" vertical="top" wrapText="1"/>
    </xf>
    <xf numFmtId="0" fontId="74" fillId="0" borderId="1" xfId="0" applyFont="1" applyFill="1" applyBorder="1" applyAlignment="1" applyProtection="1">
      <alignment horizontal="center" vertical="top" wrapText="1"/>
    </xf>
    <xf numFmtId="0" fontId="65" fillId="0" borderId="14" xfId="0" applyFont="1" applyFill="1" applyBorder="1" applyAlignment="1" applyProtection="1">
      <alignment horizontal="right" wrapText="1"/>
    </xf>
    <xf numFmtId="4" fontId="70" fillId="26" borderId="19" xfId="0" applyNumberFormat="1" applyFont="1" applyFill="1" applyBorder="1" applyAlignment="1" applyProtection="1">
      <alignment horizontal="right" wrapText="1"/>
    </xf>
    <xf numFmtId="0" fontId="71" fillId="0" borderId="1" xfId="0" applyFont="1" applyFill="1" applyBorder="1" applyAlignment="1" applyProtection="1">
      <alignment horizontal="center" vertical="top" wrapText="1"/>
    </xf>
    <xf numFmtId="0" fontId="86" fillId="0" borderId="1" xfId="0" applyFont="1" applyBorder="1" applyAlignment="1" applyProtection="1">
      <alignment horizontal="center" vertical="center" wrapText="1"/>
    </xf>
    <xf numFmtId="0" fontId="73" fillId="0" borderId="1" xfId="0" applyFont="1" applyBorder="1" applyAlignment="1" applyProtection="1">
      <alignment horizontal="center" vertical="top" wrapText="1"/>
    </xf>
    <xf numFmtId="0" fontId="72" fillId="0" borderId="24" xfId="0" applyFont="1" applyBorder="1" applyAlignment="1" applyProtection="1">
      <alignment horizontal="left" vertical="top" wrapText="1"/>
    </xf>
    <xf numFmtId="0" fontId="71" fillId="0" borderId="24" xfId="0" applyFont="1" applyBorder="1" applyAlignment="1" applyProtection="1">
      <alignment horizontal="justify" vertical="center"/>
    </xf>
    <xf numFmtId="0" fontId="63" fillId="0" borderId="24" xfId="0" applyFont="1" applyBorder="1" applyAlignment="1" applyProtection="1">
      <alignment horizontal="justify" vertical="center"/>
    </xf>
    <xf numFmtId="0" fontId="71" fillId="0" borderId="24" xfId="0" applyFont="1" applyBorder="1" applyAlignment="1" applyProtection="1">
      <alignment horizontal="justify" vertical="center" wrapText="1"/>
    </xf>
    <xf numFmtId="0" fontId="71" fillId="26" borderId="24" xfId="0" applyFont="1" applyFill="1" applyBorder="1" applyAlignment="1" applyProtection="1">
      <alignment horizontal="justify"/>
    </xf>
    <xf numFmtId="0" fontId="71" fillId="26" borderId="0" xfId="0" applyFont="1" applyFill="1" applyAlignment="1" applyProtection="1">
      <alignment horizontal="center" wrapText="1"/>
    </xf>
    <xf numFmtId="4" fontId="70" fillId="26" borderId="0" xfId="0" applyNumberFormat="1" applyFont="1" applyFill="1" applyAlignment="1" applyProtection="1">
      <alignment horizontal="right"/>
    </xf>
    <xf numFmtId="0" fontId="73" fillId="0" borderId="1" xfId="0" applyFont="1" applyBorder="1" applyAlignment="1" applyProtection="1">
      <alignment horizontal="justify" vertical="center" wrapText="1"/>
    </xf>
    <xf numFmtId="0" fontId="73" fillId="0" borderId="0" xfId="0" applyFont="1" applyAlignment="1" applyProtection="1">
      <alignment horizontal="justify" vertical="center" wrapText="1"/>
    </xf>
    <xf numFmtId="0" fontId="63" fillId="0" borderId="21" xfId="0" applyFont="1" applyBorder="1" applyAlignment="1" applyProtection="1">
      <alignment horizontal="justify" vertical="center" wrapText="1"/>
    </xf>
    <xf numFmtId="0" fontId="71" fillId="0" borderId="0" xfId="0" applyFont="1" applyBorder="1" applyAlignment="1" applyProtection="1">
      <alignment horizontal="right" wrapText="1"/>
    </xf>
    <xf numFmtId="0" fontId="71" fillId="0" borderId="2" xfId="0" applyFont="1" applyBorder="1" applyAlignment="1" applyProtection="1">
      <alignment horizontal="right" wrapText="1"/>
    </xf>
    <xf numFmtId="0" fontId="63" fillId="0" borderId="21" xfId="0" applyFont="1" applyBorder="1" applyAlignment="1" applyProtection="1">
      <alignment vertical="center" wrapText="1"/>
    </xf>
    <xf numFmtId="0" fontId="71" fillId="0" borderId="25" xfId="0" applyFont="1" applyBorder="1" applyAlignment="1" applyProtection="1">
      <alignment horizontal="right" wrapText="1"/>
    </xf>
    <xf numFmtId="0" fontId="71" fillId="0" borderId="16" xfId="0" applyFont="1" applyBorder="1" applyAlignment="1" applyProtection="1">
      <alignment horizontal="right" wrapText="1"/>
    </xf>
    <xf numFmtId="0" fontId="71" fillId="0" borderId="26" xfId="0" applyFont="1" applyBorder="1" applyAlignment="1" applyProtection="1">
      <alignment horizontal="right" wrapText="1"/>
    </xf>
    <xf numFmtId="0" fontId="60" fillId="33" borderId="14" xfId="0" applyFont="1" applyFill="1" applyBorder="1" applyAlignment="1" applyProtection="1">
      <alignment horizontal="center" vertical="center" wrapText="1"/>
    </xf>
    <xf numFmtId="0" fontId="60" fillId="33" borderId="19" xfId="0" applyFont="1" applyFill="1" applyBorder="1" applyAlignment="1" applyProtection="1">
      <alignment horizontal="center" vertical="center" wrapText="1"/>
    </xf>
    <xf numFmtId="166" fontId="71" fillId="0" borderId="0" xfId="0" applyNumberFormat="1" applyFont="1" applyAlignment="1" applyProtection="1">
      <alignment horizontal="right"/>
    </xf>
    <xf numFmtId="0" fontId="64" fillId="0" borderId="1" xfId="0" applyFont="1" applyFill="1" applyBorder="1" applyAlignment="1" applyProtection="1">
      <alignment horizontal="center" vertical="center" wrapText="1"/>
    </xf>
    <xf numFmtId="0" fontId="60" fillId="0" borderId="14" xfId="0" applyFont="1" applyFill="1" applyBorder="1" applyAlignment="1" applyProtection="1">
      <alignment vertical="center" wrapText="1"/>
    </xf>
    <xf numFmtId="0" fontId="60" fillId="0" borderId="19" xfId="0" applyFont="1" applyFill="1" applyBorder="1" applyAlignment="1" applyProtection="1">
      <alignment vertical="center" wrapText="1"/>
    </xf>
    <xf numFmtId="0" fontId="71" fillId="0" borderId="17" xfId="0" applyFont="1" applyBorder="1" applyAlignment="1" applyProtection="1">
      <alignment horizontal="center" vertical="top"/>
    </xf>
    <xf numFmtId="166" fontId="71" fillId="0" borderId="17" xfId="0" applyNumberFormat="1" applyFont="1" applyBorder="1" applyAlignment="1" applyProtection="1">
      <alignment horizontal="center" vertical="top"/>
    </xf>
    <xf numFmtId="0" fontId="71" fillId="0" borderId="0" xfId="0" applyFont="1" applyBorder="1" applyAlignment="1" applyProtection="1">
      <alignment horizontal="center" vertical="top"/>
    </xf>
    <xf numFmtId="166" fontId="71" fillId="0" borderId="0" xfId="0" applyNumberFormat="1" applyFont="1" applyBorder="1" applyAlignment="1" applyProtection="1">
      <alignment horizontal="center" vertical="top"/>
    </xf>
    <xf numFmtId="0" fontId="71" fillId="0" borderId="2" xfId="0" applyFont="1" applyBorder="1" applyAlignment="1" applyProtection="1">
      <alignment horizontal="center" vertical="top"/>
    </xf>
    <xf numFmtId="166" fontId="71" fillId="0" borderId="2" xfId="0" applyNumberFormat="1" applyFont="1" applyBorder="1" applyAlignment="1" applyProtection="1">
      <alignment horizontal="center" vertical="top"/>
    </xf>
    <xf numFmtId="0" fontId="71" fillId="0" borderId="0" xfId="0" applyFont="1" applyAlignment="1" applyProtection="1">
      <alignment horizontal="center" vertical="top" wrapText="1"/>
    </xf>
    <xf numFmtId="166" fontId="71" fillId="0" borderId="0" xfId="0" applyNumberFormat="1" applyFont="1" applyAlignment="1" applyProtection="1">
      <alignment horizontal="center" vertical="top" wrapText="1"/>
    </xf>
    <xf numFmtId="0" fontId="71" fillId="0" borderId="15" xfId="0" applyFont="1" applyBorder="1" applyAlignment="1" applyProtection="1">
      <alignment horizontal="center" vertical="top" wrapText="1"/>
    </xf>
    <xf numFmtId="0" fontId="70" fillId="0" borderId="1" xfId="0" applyFont="1" applyBorder="1" applyAlignment="1" applyProtection="1">
      <alignment horizontal="center" vertical="top" wrapText="1"/>
    </xf>
    <xf numFmtId="0" fontId="71" fillId="25" borderId="0" xfId="0" applyFont="1" applyFill="1" applyAlignment="1" applyProtection="1">
      <alignment horizontal="center" vertical="top"/>
    </xf>
    <xf numFmtId="0" fontId="71" fillId="25" borderId="0" xfId="0" applyFont="1" applyFill="1" applyAlignment="1" applyProtection="1">
      <alignment horizontal="center" vertical="top" wrapText="1"/>
    </xf>
    <xf numFmtId="0" fontId="71" fillId="0" borderId="13" xfId="0" applyFont="1" applyBorder="1" applyAlignment="1" applyProtection="1">
      <alignment horizontal="center"/>
    </xf>
    <xf numFmtId="4" fontId="71" fillId="0" borderId="13" xfId="0" applyNumberFormat="1" applyFont="1" applyBorder="1" applyAlignment="1" applyProtection="1">
      <alignment horizontal="right"/>
    </xf>
    <xf numFmtId="0" fontId="63" fillId="0" borderId="17" xfId="0" applyFont="1" applyBorder="1" applyAlignment="1" applyProtection="1">
      <alignment horizontal="left" vertical="top"/>
    </xf>
    <xf numFmtId="0" fontId="73" fillId="26" borderId="15" xfId="0" applyFont="1" applyFill="1" applyBorder="1" applyAlignment="1" applyProtection="1">
      <alignment horizontal="left" vertical="top" wrapText="1"/>
    </xf>
    <xf numFmtId="0" fontId="73" fillId="26" borderId="1" xfId="0" applyFont="1" applyFill="1" applyBorder="1" applyAlignment="1" applyProtection="1">
      <alignment horizontal="left" vertical="top" wrapText="1"/>
    </xf>
    <xf numFmtId="0" fontId="71" fillId="26" borderId="15" xfId="0" applyFont="1" applyFill="1" applyBorder="1" applyAlignment="1" applyProtection="1">
      <alignment horizontal="center" wrapText="1"/>
    </xf>
    <xf numFmtId="0" fontId="71" fillId="0" borderId="0" xfId="0" applyFont="1" applyBorder="1" applyAlignment="1" applyProtection="1">
      <alignment horizontal="center"/>
    </xf>
    <xf numFmtId="0" fontId="63" fillId="0" borderId="27" xfId="0" applyFont="1" applyBorder="1" applyAlignment="1" applyProtection="1">
      <alignment horizontal="center" vertical="center"/>
    </xf>
    <xf numFmtId="0" fontId="63" fillId="0" borderId="20" xfId="0" applyFont="1" applyBorder="1" applyAlignment="1" applyProtection="1">
      <alignment horizontal="center" vertical="center"/>
    </xf>
    <xf numFmtId="0" fontId="63" fillId="0" borderId="18" xfId="0" applyFont="1" applyFill="1" applyBorder="1" applyAlignment="1" applyProtection="1">
      <alignment horizontal="center" vertical="center"/>
    </xf>
    <xf numFmtId="0" fontId="63" fillId="0" borderId="18" xfId="0" applyFont="1" applyBorder="1" applyAlignment="1" applyProtection="1">
      <alignment horizontal="left" vertical="top"/>
    </xf>
    <xf numFmtId="4" fontId="71" fillId="0" borderId="18" xfId="0" applyNumberFormat="1" applyFont="1" applyBorder="1" applyAlignment="1" applyProtection="1">
      <alignment horizontal="right"/>
    </xf>
    <xf numFmtId="166" fontId="71" fillId="0" borderId="18" xfId="0" applyNumberFormat="1" applyFont="1" applyBorder="1" applyAlignment="1" applyProtection="1">
      <alignment horizontal="right"/>
    </xf>
    <xf numFmtId="0" fontId="63" fillId="0" borderId="27" xfId="0" applyFont="1" applyBorder="1" applyAlignment="1" applyProtection="1">
      <alignment horizontal="left" vertical="top"/>
    </xf>
    <xf numFmtId="0" fontId="71" fillId="0" borderId="20" xfId="0" applyFont="1" applyBorder="1" applyAlignment="1" applyProtection="1">
      <alignment horizontal="left" vertical="top" wrapText="1"/>
    </xf>
    <xf numFmtId="0" fontId="71" fillId="0" borderId="23" xfId="0" applyFont="1" applyBorder="1" applyAlignment="1" applyProtection="1">
      <alignment horizontal="left" vertical="top" wrapText="1"/>
    </xf>
    <xf numFmtId="0" fontId="63" fillId="26" borderId="21" xfId="0" applyFont="1" applyFill="1" applyBorder="1" applyAlignment="1" applyProtection="1">
      <alignment horizontal="center" vertical="center"/>
    </xf>
    <xf numFmtId="0" fontId="71" fillId="0" borderId="27" xfId="0" applyFont="1" applyBorder="1" applyAlignment="1" applyProtection="1">
      <alignment horizontal="left" vertical="top" wrapText="1"/>
    </xf>
    <xf numFmtId="0" fontId="63" fillId="26" borderId="24" xfId="0" applyFont="1" applyFill="1" applyBorder="1" applyAlignment="1" applyProtection="1">
      <alignment horizontal="center" vertical="center"/>
    </xf>
    <xf numFmtId="0" fontId="63" fillId="26" borderId="20" xfId="0" applyFont="1" applyFill="1" applyBorder="1" applyAlignment="1" applyProtection="1">
      <alignment horizontal="left" vertical="top" wrapText="1"/>
    </xf>
    <xf numFmtId="0" fontId="71" fillId="26" borderId="0" xfId="0" applyFont="1" applyFill="1" applyAlignment="1" applyProtection="1">
      <alignment horizontal="center" vertical="top" wrapText="1"/>
    </xf>
    <xf numFmtId="0" fontId="63" fillId="26" borderId="22" xfId="0" applyFont="1" applyFill="1" applyBorder="1" applyAlignment="1" applyProtection="1">
      <alignment horizontal="center" vertical="center"/>
    </xf>
    <xf numFmtId="0" fontId="71" fillId="26" borderId="1" xfId="0" applyFont="1" applyFill="1" applyBorder="1" applyAlignment="1" applyProtection="1">
      <alignment horizontal="center" vertical="top" wrapText="1"/>
    </xf>
    <xf numFmtId="0" fontId="70" fillId="26" borderId="1" xfId="0" applyFont="1" applyFill="1" applyBorder="1" applyAlignment="1" applyProtection="1">
      <alignment horizontal="center" vertical="top" wrapText="1"/>
    </xf>
    <xf numFmtId="0" fontId="64" fillId="0" borderId="27" xfId="0" applyFont="1" applyBorder="1" applyAlignment="1" applyProtection="1">
      <alignment horizontal="left" vertical="top" wrapText="1"/>
    </xf>
    <xf numFmtId="0" fontId="65" fillId="0" borderId="20" xfId="0" applyFont="1" applyBorder="1" applyAlignment="1" applyProtection="1">
      <alignment horizontal="left" vertical="top" wrapText="1"/>
    </xf>
    <xf numFmtId="0" fontId="65" fillId="0" borderId="23" xfId="0" applyFont="1" applyBorder="1" applyAlignment="1" applyProtection="1">
      <alignment horizontal="left" vertical="top" wrapText="1"/>
    </xf>
    <xf numFmtId="0" fontId="65" fillId="0" borderId="24" xfId="0" applyFont="1" applyBorder="1" applyAlignment="1" applyProtection="1">
      <alignment horizontal="left" vertical="top" wrapText="1"/>
    </xf>
    <xf numFmtId="0" fontId="63" fillId="0" borderId="18" xfId="0" applyFont="1" applyBorder="1" applyAlignment="1" applyProtection="1">
      <alignment horizontal="center" vertical="center"/>
    </xf>
    <xf numFmtId="0" fontId="71" fillId="0" borderId="26" xfId="0" applyFont="1" applyBorder="1" applyAlignment="1" applyProtection="1">
      <alignment vertical="center" wrapText="1"/>
    </xf>
    <xf numFmtId="0" fontId="71" fillId="0" borderId="0" xfId="0" applyFont="1" applyAlignment="1" applyProtection="1">
      <alignment vertical="center" wrapText="1"/>
    </xf>
    <xf numFmtId="0" fontId="63" fillId="26" borderId="0" xfId="0" applyFont="1" applyFill="1" applyAlignment="1" applyProtection="1">
      <alignment horizontal="center" vertical="center"/>
    </xf>
    <xf numFmtId="0" fontId="71" fillId="26" borderId="0" xfId="0" applyFont="1" applyFill="1" applyAlignment="1" applyProtection="1">
      <alignment horizontal="center"/>
    </xf>
    <xf numFmtId="4" fontId="71" fillId="26" borderId="0" xfId="0" applyNumberFormat="1" applyFont="1" applyFill="1" applyAlignment="1" applyProtection="1">
      <alignment horizontal="right"/>
    </xf>
    <xf numFmtId="0" fontId="71" fillId="26" borderId="24" xfId="0" applyFont="1" applyFill="1" applyBorder="1" applyAlignment="1" applyProtection="1">
      <alignment vertical="center" wrapText="1"/>
    </xf>
    <xf numFmtId="0" fontId="63" fillId="0" borderId="21" xfId="0" applyFont="1" applyBorder="1" applyAlignment="1" applyProtection="1">
      <alignment horizontal="center" vertical="center" wrapText="1"/>
    </xf>
    <xf numFmtId="0" fontId="63" fillId="0" borderId="21" xfId="0" applyFont="1" applyBorder="1" applyAlignment="1" applyProtection="1">
      <alignment vertical="center"/>
    </xf>
    <xf numFmtId="4" fontId="71" fillId="0" borderId="17" xfId="0" applyNumberFormat="1" applyFont="1" applyBorder="1" applyAlignment="1" applyProtection="1">
      <alignment horizontal="center" wrapText="1"/>
    </xf>
    <xf numFmtId="0" fontId="63" fillId="0" borderId="24" xfId="0" applyFont="1" applyBorder="1" applyAlignment="1" applyProtection="1">
      <alignment horizontal="center" vertical="center" wrapText="1"/>
    </xf>
    <xf numFmtId="0" fontId="63" fillId="25" borderId="1" xfId="0" applyFont="1" applyFill="1" applyBorder="1" applyAlignment="1" applyProtection="1">
      <alignment vertical="center" wrapText="1"/>
    </xf>
    <xf numFmtId="0" fontId="65" fillId="25" borderId="1" xfId="0" applyFont="1" applyFill="1" applyBorder="1" applyAlignment="1" applyProtection="1">
      <alignment horizontal="center"/>
    </xf>
    <xf numFmtId="4" fontId="70" fillId="25" borderId="1" xfId="0" applyNumberFormat="1" applyFont="1" applyFill="1" applyBorder="1" applyAlignment="1" applyProtection="1">
      <alignment horizontal="right" wrapText="1"/>
    </xf>
    <xf numFmtId="0" fontId="71" fillId="25" borderId="1" xfId="0" applyFont="1" applyFill="1" applyBorder="1" applyAlignment="1" applyProtection="1">
      <alignment vertical="center" wrapText="1"/>
    </xf>
    <xf numFmtId="0" fontId="63" fillId="25" borderId="1" xfId="0" applyFont="1" applyFill="1" applyBorder="1" applyAlignment="1" applyProtection="1">
      <alignment horizontal="left" vertical="top" wrapText="1"/>
    </xf>
    <xf numFmtId="0" fontId="63" fillId="0" borderId="22" xfId="0" applyFont="1" applyBorder="1" applyAlignment="1" applyProtection="1">
      <alignment horizontal="center" vertical="center" wrapText="1"/>
    </xf>
    <xf numFmtId="0" fontId="63" fillId="26" borderId="21" xfId="0" applyFont="1" applyFill="1" applyBorder="1" applyAlignment="1" applyProtection="1">
      <alignment vertical="center" wrapText="1"/>
    </xf>
    <xf numFmtId="0" fontId="65" fillId="26" borderId="0" xfId="0" applyFont="1" applyFill="1" applyAlignment="1" applyProtection="1">
      <alignment horizontal="center"/>
    </xf>
    <xf numFmtId="4" fontId="71" fillId="26" borderId="0" xfId="0" applyNumberFormat="1" applyFont="1" applyFill="1" applyAlignment="1" applyProtection="1">
      <alignment horizontal="right" wrapText="1"/>
    </xf>
    <xf numFmtId="0" fontId="71" fillId="26" borderId="22" xfId="0" applyFont="1" applyFill="1" applyBorder="1" applyAlignment="1" applyProtection="1">
      <alignment vertical="center" wrapText="1"/>
    </xf>
    <xf numFmtId="0" fontId="73" fillId="26" borderId="22" xfId="0" applyFont="1" applyFill="1" applyBorder="1" applyAlignment="1" applyProtection="1">
      <alignment horizontal="left" vertical="top" wrapText="1"/>
    </xf>
    <xf numFmtId="4" fontId="71" fillId="0" borderId="0" xfId="0" applyNumberFormat="1" applyFont="1" applyFill="1" applyAlignment="1" applyProtection="1">
      <alignment horizontal="right"/>
    </xf>
    <xf numFmtId="0" fontId="64" fillId="26" borderId="21" xfId="0" applyFont="1" applyFill="1" applyBorder="1" applyAlignment="1" applyProtection="1">
      <alignment horizontal="center" vertical="center"/>
    </xf>
    <xf numFmtId="0" fontId="64" fillId="26" borderId="21" xfId="0" applyFont="1" applyFill="1" applyBorder="1" applyAlignment="1" applyProtection="1">
      <alignment horizontal="left" vertical="top"/>
    </xf>
    <xf numFmtId="0" fontId="65" fillId="26" borderId="0" xfId="0" applyFont="1" applyFill="1" applyProtection="1"/>
    <xf numFmtId="4" fontId="70" fillId="26" borderId="0" xfId="0" applyNumberFormat="1" applyFont="1" applyFill="1" applyAlignment="1" applyProtection="1">
      <alignment horizontal="center"/>
    </xf>
    <xf numFmtId="0" fontId="64" fillId="26" borderId="24" xfId="0" applyFont="1" applyFill="1" applyBorder="1" applyAlignment="1" applyProtection="1">
      <alignment horizontal="center" vertical="center"/>
    </xf>
    <xf numFmtId="0" fontId="65" fillId="26" borderId="24" xfId="1" applyFont="1" applyFill="1" applyBorder="1" applyAlignment="1" applyProtection="1">
      <alignment horizontal="left" vertical="center" wrapText="1"/>
    </xf>
    <xf numFmtId="0" fontId="64" fillId="26" borderId="22" xfId="0" applyFont="1" applyFill="1" applyBorder="1" applyAlignment="1" applyProtection="1">
      <alignment horizontal="center" vertical="center"/>
    </xf>
    <xf numFmtId="0" fontId="64" fillId="26" borderId="21" xfId="0" applyFont="1" applyFill="1" applyBorder="1" applyAlignment="1" applyProtection="1">
      <alignment vertical="top"/>
    </xf>
    <xf numFmtId="0" fontId="65" fillId="26" borderId="22" xfId="1" applyFont="1" applyFill="1" applyBorder="1" applyAlignment="1" applyProtection="1">
      <alignment horizontal="left" vertical="center" wrapText="1"/>
    </xf>
    <xf numFmtId="0" fontId="63" fillId="0" borderId="21" xfId="1" applyFont="1" applyBorder="1" applyAlignment="1" applyProtection="1">
      <alignment horizontal="left" vertical="top" wrapText="1"/>
    </xf>
    <xf numFmtId="0" fontId="71" fillId="0" borderId="24" xfId="1" applyFont="1" applyBorder="1" applyAlignment="1" applyProtection="1">
      <alignment horizontal="left" vertical="top" wrapText="1"/>
    </xf>
    <xf numFmtId="0" fontId="71" fillId="0" borderId="22" xfId="1" applyFont="1" applyBorder="1" applyAlignment="1" applyProtection="1">
      <alignment horizontal="left" vertical="top" wrapText="1"/>
    </xf>
    <xf numFmtId="0" fontId="63" fillId="0" borderId="0" xfId="0" applyFont="1" applyFill="1" applyAlignment="1" applyProtection="1">
      <alignment horizontal="center" vertical="center"/>
    </xf>
    <xf numFmtId="166" fontId="71" fillId="0" borderId="0" xfId="0" applyNumberFormat="1" applyFont="1" applyFill="1" applyAlignment="1" applyProtection="1">
      <alignment horizontal="right"/>
    </xf>
    <xf numFmtId="0" fontId="63" fillId="0" borderId="21" xfId="0" applyFont="1" applyFill="1" applyBorder="1" applyAlignment="1" applyProtection="1">
      <alignment horizontal="center" vertical="center"/>
    </xf>
    <xf numFmtId="0" fontId="63" fillId="0" borderId="24" xfId="0" applyFont="1" applyFill="1" applyBorder="1" applyAlignment="1" applyProtection="1">
      <alignment horizontal="center" vertical="center"/>
    </xf>
    <xf numFmtId="0" fontId="63" fillId="0" borderId="22" xfId="0" applyFont="1" applyFill="1" applyBorder="1" applyAlignment="1" applyProtection="1">
      <alignment horizontal="center" vertical="center"/>
    </xf>
    <xf numFmtId="0" fontId="63" fillId="26" borderId="24" xfId="1" applyFont="1" applyFill="1" applyBorder="1" applyAlignment="1" applyProtection="1">
      <alignment vertical="top"/>
    </xf>
    <xf numFmtId="0" fontId="71" fillId="26" borderId="24" xfId="1" applyFont="1" applyFill="1" applyBorder="1" applyAlignment="1" applyProtection="1">
      <alignment vertical="top" wrapText="1"/>
    </xf>
    <xf numFmtId="0" fontId="71" fillId="26" borderId="0" xfId="1" applyFont="1" applyFill="1" applyAlignment="1" applyProtection="1">
      <alignment horizontal="center"/>
    </xf>
    <xf numFmtId="4" fontId="70" fillId="26" borderId="0" xfId="1" applyNumberFormat="1" applyFont="1" applyFill="1" applyAlignment="1" applyProtection="1">
      <alignment horizontal="center"/>
    </xf>
    <xf numFmtId="0" fontId="71" fillId="26" borderId="22" xfId="1" applyFont="1" applyFill="1" applyBorder="1" applyAlignment="1" applyProtection="1">
      <alignment vertical="top" wrapText="1"/>
    </xf>
    <xf numFmtId="0" fontId="71" fillId="26" borderId="0" xfId="1" applyFont="1" applyFill="1" applyAlignment="1" applyProtection="1">
      <alignment horizontal="center" wrapText="1"/>
    </xf>
    <xf numFmtId="4" fontId="70" fillId="26" borderId="0" xfId="1" applyNumberFormat="1" applyFont="1" applyFill="1" applyAlignment="1" applyProtection="1">
      <alignment horizontal="center" wrapText="1"/>
    </xf>
    <xf numFmtId="0" fontId="71" fillId="0" borderId="1" xfId="1" applyFont="1" applyBorder="1" applyAlignment="1" applyProtection="1">
      <alignment vertical="top" wrapText="1"/>
    </xf>
    <xf numFmtId="0" fontId="63" fillId="0" borderId="0" xfId="0" applyFont="1" applyAlignment="1" applyProtection="1">
      <alignment horizontal="center" vertical="center"/>
    </xf>
    <xf numFmtId="0" fontId="71" fillId="0" borderId="22" xfId="1" applyFont="1" applyBorder="1" applyAlignment="1" applyProtection="1">
      <alignment vertical="top" wrapText="1"/>
    </xf>
    <xf numFmtId="0" fontId="63" fillId="0" borderId="19" xfId="0" applyFont="1" applyBorder="1" applyAlignment="1" applyProtection="1">
      <alignment horizontal="center" vertical="center"/>
    </xf>
    <xf numFmtId="0" fontId="63" fillId="26" borderId="21" xfId="0" applyFont="1" applyFill="1" applyBorder="1" applyAlignment="1" applyProtection="1">
      <alignment horizontal="left" vertical="top"/>
    </xf>
    <xf numFmtId="0" fontId="71" fillId="0" borderId="24" xfId="8" applyFont="1" applyBorder="1" applyAlignment="1" applyProtection="1">
      <alignment horizontal="left" vertical="top" wrapText="1"/>
    </xf>
    <xf numFmtId="2" fontId="71" fillId="0" borderId="24" xfId="8" applyNumberFormat="1" applyFont="1" applyBorder="1" applyAlignment="1" applyProtection="1">
      <alignment horizontal="left" vertical="top" wrapText="1"/>
    </xf>
    <xf numFmtId="0" fontId="71" fillId="0" borderId="22" xfId="8" applyFont="1" applyBorder="1" applyAlignment="1" applyProtection="1">
      <alignment horizontal="left" vertical="top" wrapText="1"/>
    </xf>
    <xf numFmtId="0" fontId="71" fillId="0" borderId="1" xfId="8" applyFont="1" applyBorder="1" applyAlignment="1" applyProtection="1">
      <alignment horizontal="left" vertical="top" wrapText="1"/>
    </xf>
    <xf numFmtId="0" fontId="71" fillId="0" borderId="0" xfId="8" applyFont="1" applyAlignment="1" applyProtection="1">
      <alignment horizontal="left" vertical="top" wrapText="1"/>
    </xf>
    <xf numFmtId="49" fontId="63" fillId="0" borderId="0" xfId="0" applyNumberFormat="1" applyFont="1" applyFill="1" applyAlignment="1" applyProtection="1">
      <alignment horizontal="center" vertical="center"/>
    </xf>
    <xf numFmtId="4" fontId="63" fillId="0" borderId="0" xfId="0" applyNumberFormat="1" applyFont="1" applyFill="1" applyAlignment="1" applyProtection="1">
      <alignment horizontal="right"/>
    </xf>
    <xf numFmtId="166" fontId="63" fillId="0" borderId="0" xfId="0" applyNumberFormat="1" applyFont="1" applyFill="1" applyAlignment="1" applyProtection="1">
      <alignment horizontal="right"/>
    </xf>
    <xf numFmtId="0" fontId="51" fillId="0" borderId="0" xfId="0" applyFont="1" applyProtection="1">
      <protection locked="0"/>
    </xf>
    <xf numFmtId="0" fontId="58" fillId="25" borderId="1" xfId="0" applyFont="1" applyFill="1" applyBorder="1" applyAlignment="1" applyProtection="1">
      <alignment horizontal="left" vertical="center"/>
    </xf>
    <xf numFmtId="0" fontId="51" fillId="25" borderId="1" xfId="0" applyFont="1" applyFill="1" applyBorder="1" applyProtection="1"/>
    <xf numFmtId="0" fontId="51" fillId="0" borderId="0" xfId="0" applyFont="1" applyProtection="1"/>
    <xf numFmtId="0" fontId="59" fillId="27" borderId="1" xfId="4" applyFont="1" applyFill="1" applyBorder="1" applyAlignment="1" applyProtection="1">
      <alignment horizontal="center" vertical="center"/>
    </xf>
    <xf numFmtId="0" fontId="59" fillId="27" borderId="1" xfId="4" applyFont="1" applyFill="1" applyBorder="1" applyAlignment="1" applyProtection="1">
      <alignment horizontal="center" vertical="center"/>
    </xf>
    <xf numFmtId="49" fontId="60" fillId="28" borderId="1" xfId="14089" applyNumberFormat="1" applyFont="1" applyFill="1" applyBorder="1" applyAlignment="1" applyProtection="1">
      <alignment horizontal="center" vertical="center" wrapText="1"/>
    </xf>
    <xf numFmtId="0" fontId="60" fillId="28" borderId="1" xfId="14089" applyFont="1" applyFill="1" applyBorder="1" applyAlignment="1" applyProtection="1">
      <alignment horizontal="center" vertical="center" wrapText="1"/>
    </xf>
    <xf numFmtId="2" fontId="60" fillId="28" borderId="1" xfId="14089" applyNumberFormat="1" applyFont="1" applyFill="1" applyBorder="1" applyAlignment="1" applyProtection="1">
      <alignment horizontal="center" vertical="center" wrapText="1"/>
    </xf>
    <xf numFmtId="0" fontId="61" fillId="0" borderId="0" xfId="0" applyFont="1" applyProtection="1"/>
    <xf numFmtId="0" fontId="59" fillId="0" borderId="0" xfId="0" applyFont="1" applyAlignment="1" applyProtection="1">
      <alignment horizontal="center" vertical="center"/>
    </xf>
    <xf numFmtId="0" fontId="59" fillId="0" borderId="0" xfId="0" applyFont="1" applyAlignment="1" applyProtection="1">
      <alignment horizontal="left" vertical="center"/>
    </xf>
    <xf numFmtId="0" fontId="59" fillId="29" borderId="0" xfId="0" applyFont="1" applyFill="1" applyAlignment="1" applyProtection="1">
      <alignment horizontal="center" vertical="center"/>
    </xf>
    <xf numFmtId="0" fontId="59" fillId="29" borderId="0" xfId="0" applyFont="1" applyFill="1" applyAlignment="1" applyProtection="1">
      <alignment horizontal="left" vertical="center"/>
    </xf>
    <xf numFmtId="0" fontId="61" fillId="29" borderId="0" xfId="0" applyFont="1" applyFill="1" applyProtection="1"/>
    <xf numFmtId="0" fontId="61" fillId="26" borderId="0" xfId="0" applyFont="1" applyFill="1" applyProtection="1"/>
    <xf numFmtId="0" fontId="51" fillId="26" borderId="0" xfId="0" applyFont="1" applyFill="1" applyProtection="1"/>
    <xf numFmtId="0" fontId="61" fillId="26" borderId="0" xfId="0" applyFont="1" applyFill="1" applyAlignment="1" applyProtection="1">
      <alignment horizontal="left" vertical="center" wrapText="1"/>
    </xf>
    <xf numFmtId="0" fontId="61" fillId="0" borderId="0" xfId="0" applyFont="1" applyAlignment="1" applyProtection="1">
      <alignment horizontal="left" vertical="center" wrapText="1"/>
    </xf>
    <xf numFmtId="0" fontId="61" fillId="0" borderId="0" xfId="0" applyFont="1" applyAlignment="1" applyProtection="1">
      <alignment horizontal="left" vertical="top" wrapText="1"/>
    </xf>
  </cellXfs>
  <cellStyles count="25570">
    <cellStyle name="20% - Accent1 2" xfId="11" xr:uid="{00000000-0005-0000-0000-000000000000}"/>
    <cellStyle name="20% - Accent1 2 10" xfId="12" xr:uid="{00000000-0005-0000-0000-000001000000}"/>
    <cellStyle name="20% - Accent1 2 11" xfId="13" xr:uid="{00000000-0005-0000-0000-000002000000}"/>
    <cellStyle name="20% - Accent1 2 12" xfId="14" xr:uid="{00000000-0005-0000-0000-000003000000}"/>
    <cellStyle name="20% - Accent1 2 13" xfId="15" xr:uid="{00000000-0005-0000-0000-000004000000}"/>
    <cellStyle name="20% - Accent1 2 14" xfId="16" xr:uid="{00000000-0005-0000-0000-000005000000}"/>
    <cellStyle name="20% - Accent1 2 15" xfId="17" xr:uid="{00000000-0005-0000-0000-000006000000}"/>
    <cellStyle name="20% - Accent1 2 16" xfId="18" xr:uid="{00000000-0005-0000-0000-000007000000}"/>
    <cellStyle name="20% - Accent1 2 17" xfId="19" xr:uid="{00000000-0005-0000-0000-000008000000}"/>
    <cellStyle name="20% - Accent1 2 18" xfId="20" xr:uid="{00000000-0005-0000-0000-000009000000}"/>
    <cellStyle name="20% - Accent1 2 19" xfId="21" xr:uid="{00000000-0005-0000-0000-00000A000000}"/>
    <cellStyle name="20% - Accent1 2 2" xfId="22" xr:uid="{00000000-0005-0000-0000-00000B000000}"/>
    <cellStyle name="20% - Accent1 2 20" xfId="23" xr:uid="{00000000-0005-0000-0000-00000C000000}"/>
    <cellStyle name="20% - Accent1 2 21" xfId="24" xr:uid="{00000000-0005-0000-0000-00000D000000}"/>
    <cellStyle name="20% - Accent1 2 22" xfId="25" xr:uid="{00000000-0005-0000-0000-00000E000000}"/>
    <cellStyle name="20% - Accent1 2 23" xfId="26" xr:uid="{00000000-0005-0000-0000-00000F000000}"/>
    <cellStyle name="20% - Accent1 2 24" xfId="27" xr:uid="{00000000-0005-0000-0000-000010000000}"/>
    <cellStyle name="20% - Accent1 2 25" xfId="28" xr:uid="{00000000-0005-0000-0000-000011000000}"/>
    <cellStyle name="20% - Accent1 2 26" xfId="29" xr:uid="{00000000-0005-0000-0000-000012000000}"/>
    <cellStyle name="20% - Accent1 2 27" xfId="30" xr:uid="{00000000-0005-0000-0000-000013000000}"/>
    <cellStyle name="20% - Accent1 2 28" xfId="31" xr:uid="{00000000-0005-0000-0000-000014000000}"/>
    <cellStyle name="20% - Accent1 2 29" xfId="32" xr:uid="{00000000-0005-0000-0000-000015000000}"/>
    <cellStyle name="20% - Accent1 2 3" xfId="33" xr:uid="{00000000-0005-0000-0000-000016000000}"/>
    <cellStyle name="20% - Accent1 2 30" xfId="34" xr:uid="{00000000-0005-0000-0000-000017000000}"/>
    <cellStyle name="20% - Accent1 2 31" xfId="35" xr:uid="{00000000-0005-0000-0000-000018000000}"/>
    <cellStyle name="20% - Accent1 2 32" xfId="36" xr:uid="{00000000-0005-0000-0000-000019000000}"/>
    <cellStyle name="20% - Accent1 2 33" xfId="37" xr:uid="{00000000-0005-0000-0000-00001A000000}"/>
    <cellStyle name="20% - Accent1 2 34" xfId="38" xr:uid="{00000000-0005-0000-0000-00001B000000}"/>
    <cellStyle name="20% - Accent1 2 35" xfId="39" xr:uid="{00000000-0005-0000-0000-00001C000000}"/>
    <cellStyle name="20% - Accent1 2 36" xfId="40" xr:uid="{00000000-0005-0000-0000-00001D000000}"/>
    <cellStyle name="20% - Accent1 2 37" xfId="41" xr:uid="{00000000-0005-0000-0000-00001E000000}"/>
    <cellStyle name="20% - Accent1 2 38" xfId="42" xr:uid="{00000000-0005-0000-0000-00001F000000}"/>
    <cellStyle name="20% - Accent1 2 39" xfId="43" xr:uid="{00000000-0005-0000-0000-000020000000}"/>
    <cellStyle name="20% - Accent1 2 4" xfId="44" xr:uid="{00000000-0005-0000-0000-000021000000}"/>
    <cellStyle name="20% - Accent1 2 40" xfId="45" xr:uid="{00000000-0005-0000-0000-000022000000}"/>
    <cellStyle name="20% - Accent1 2 41" xfId="46" xr:uid="{00000000-0005-0000-0000-000023000000}"/>
    <cellStyle name="20% - Accent1 2 42" xfId="47" xr:uid="{00000000-0005-0000-0000-000024000000}"/>
    <cellStyle name="20% - Accent1 2 43" xfId="48" xr:uid="{00000000-0005-0000-0000-000025000000}"/>
    <cellStyle name="20% - Accent1 2 44" xfId="49" xr:uid="{00000000-0005-0000-0000-000026000000}"/>
    <cellStyle name="20% - Accent1 2 45" xfId="50" xr:uid="{00000000-0005-0000-0000-000027000000}"/>
    <cellStyle name="20% - Accent1 2 46" xfId="51" xr:uid="{00000000-0005-0000-0000-000028000000}"/>
    <cellStyle name="20% - Accent1 2 47" xfId="52" xr:uid="{00000000-0005-0000-0000-000029000000}"/>
    <cellStyle name="20% - Accent1 2 48" xfId="53" xr:uid="{00000000-0005-0000-0000-00002A000000}"/>
    <cellStyle name="20% - Accent1 2 49" xfId="54" xr:uid="{00000000-0005-0000-0000-00002B000000}"/>
    <cellStyle name="20% - Accent1 2 5" xfId="55" xr:uid="{00000000-0005-0000-0000-00002C000000}"/>
    <cellStyle name="20% - Accent1 2 50" xfId="56" xr:uid="{00000000-0005-0000-0000-00002D000000}"/>
    <cellStyle name="20% - Accent1 2 51" xfId="57" xr:uid="{00000000-0005-0000-0000-00002E000000}"/>
    <cellStyle name="20% - Accent1 2 52" xfId="58" xr:uid="{00000000-0005-0000-0000-00002F000000}"/>
    <cellStyle name="20% - Accent1 2 6" xfId="59" xr:uid="{00000000-0005-0000-0000-000030000000}"/>
    <cellStyle name="20% - Accent1 2 7" xfId="60" xr:uid="{00000000-0005-0000-0000-000031000000}"/>
    <cellStyle name="20% - Accent1 2 8" xfId="61" xr:uid="{00000000-0005-0000-0000-000032000000}"/>
    <cellStyle name="20% - Accent1 2 9" xfId="62" xr:uid="{00000000-0005-0000-0000-000033000000}"/>
    <cellStyle name="20% - Accent1 3" xfId="63" xr:uid="{00000000-0005-0000-0000-000034000000}"/>
    <cellStyle name="20% - Accent1 3 10" xfId="64" xr:uid="{00000000-0005-0000-0000-000035000000}"/>
    <cellStyle name="20% - Accent1 3 11" xfId="65" xr:uid="{00000000-0005-0000-0000-000036000000}"/>
    <cellStyle name="20% - Accent1 3 12" xfId="66" xr:uid="{00000000-0005-0000-0000-000037000000}"/>
    <cellStyle name="20% - Accent1 3 13" xfId="67" xr:uid="{00000000-0005-0000-0000-000038000000}"/>
    <cellStyle name="20% - Accent1 3 14" xfId="68" xr:uid="{00000000-0005-0000-0000-000039000000}"/>
    <cellStyle name="20% - Accent1 3 15" xfId="69" xr:uid="{00000000-0005-0000-0000-00003A000000}"/>
    <cellStyle name="20% - Accent1 3 16" xfId="70" xr:uid="{00000000-0005-0000-0000-00003B000000}"/>
    <cellStyle name="20% - Accent1 3 17" xfId="71" xr:uid="{00000000-0005-0000-0000-00003C000000}"/>
    <cellStyle name="20% - Accent1 3 18" xfId="72" xr:uid="{00000000-0005-0000-0000-00003D000000}"/>
    <cellStyle name="20% - Accent1 3 19" xfId="73" xr:uid="{00000000-0005-0000-0000-00003E000000}"/>
    <cellStyle name="20% - Accent1 3 2" xfId="74" xr:uid="{00000000-0005-0000-0000-00003F000000}"/>
    <cellStyle name="20% - Accent1 3 20" xfId="75" xr:uid="{00000000-0005-0000-0000-000040000000}"/>
    <cellStyle name="20% - Accent1 3 21" xfId="76" xr:uid="{00000000-0005-0000-0000-000041000000}"/>
    <cellStyle name="20% - Accent1 3 22" xfId="77" xr:uid="{00000000-0005-0000-0000-000042000000}"/>
    <cellStyle name="20% - Accent1 3 23" xfId="78" xr:uid="{00000000-0005-0000-0000-000043000000}"/>
    <cellStyle name="20% - Accent1 3 24" xfId="79" xr:uid="{00000000-0005-0000-0000-000044000000}"/>
    <cellStyle name="20% - Accent1 3 25" xfId="80" xr:uid="{00000000-0005-0000-0000-000045000000}"/>
    <cellStyle name="20% - Accent1 3 26" xfId="81" xr:uid="{00000000-0005-0000-0000-000046000000}"/>
    <cellStyle name="20% - Accent1 3 27" xfId="82" xr:uid="{00000000-0005-0000-0000-000047000000}"/>
    <cellStyle name="20% - Accent1 3 28" xfId="83" xr:uid="{00000000-0005-0000-0000-000048000000}"/>
    <cellStyle name="20% - Accent1 3 29" xfId="84" xr:uid="{00000000-0005-0000-0000-000049000000}"/>
    <cellStyle name="20% - Accent1 3 3" xfId="85" xr:uid="{00000000-0005-0000-0000-00004A000000}"/>
    <cellStyle name="20% - Accent1 3 30" xfId="86" xr:uid="{00000000-0005-0000-0000-00004B000000}"/>
    <cellStyle name="20% - Accent1 3 31" xfId="87" xr:uid="{00000000-0005-0000-0000-00004C000000}"/>
    <cellStyle name="20% - Accent1 3 4" xfId="88" xr:uid="{00000000-0005-0000-0000-00004D000000}"/>
    <cellStyle name="20% - Accent1 3 5" xfId="89" xr:uid="{00000000-0005-0000-0000-00004E000000}"/>
    <cellStyle name="20% - Accent1 3 6" xfId="90" xr:uid="{00000000-0005-0000-0000-00004F000000}"/>
    <cellStyle name="20% - Accent1 3 7" xfId="91" xr:uid="{00000000-0005-0000-0000-000050000000}"/>
    <cellStyle name="20% - Accent1 3 8" xfId="92" xr:uid="{00000000-0005-0000-0000-000051000000}"/>
    <cellStyle name="20% - Accent1 3 9" xfId="93" xr:uid="{00000000-0005-0000-0000-000052000000}"/>
    <cellStyle name="20% - Accent1 4" xfId="94" xr:uid="{00000000-0005-0000-0000-000053000000}"/>
    <cellStyle name="20% - Accent1 4 10" xfId="95" xr:uid="{00000000-0005-0000-0000-000054000000}"/>
    <cellStyle name="20% - Accent1 4 11" xfId="96" xr:uid="{00000000-0005-0000-0000-000055000000}"/>
    <cellStyle name="20% - Accent1 4 12" xfId="97" xr:uid="{00000000-0005-0000-0000-000056000000}"/>
    <cellStyle name="20% - Accent1 4 13" xfId="98" xr:uid="{00000000-0005-0000-0000-000057000000}"/>
    <cellStyle name="20% - Accent1 4 14" xfId="99" xr:uid="{00000000-0005-0000-0000-000058000000}"/>
    <cellStyle name="20% - Accent1 4 15" xfId="100" xr:uid="{00000000-0005-0000-0000-000059000000}"/>
    <cellStyle name="20% - Accent1 4 16" xfId="101" xr:uid="{00000000-0005-0000-0000-00005A000000}"/>
    <cellStyle name="20% - Accent1 4 17" xfId="102" xr:uid="{00000000-0005-0000-0000-00005B000000}"/>
    <cellStyle name="20% - Accent1 4 18" xfId="103" xr:uid="{00000000-0005-0000-0000-00005C000000}"/>
    <cellStyle name="20% - Accent1 4 19" xfId="104" xr:uid="{00000000-0005-0000-0000-00005D000000}"/>
    <cellStyle name="20% - Accent1 4 2" xfId="105" xr:uid="{00000000-0005-0000-0000-00005E000000}"/>
    <cellStyle name="20% - Accent1 4 20" xfId="106" xr:uid="{00000000-0005-0000-0000-00005F000000}"/>
    <cellStyle name="20% - Accent1 4 21" xfId="107" xr:uid="{00000000-0005-0000-0000-000060000000}"/>
    <cellStyle name="20% - Accent1 4 22" xfId="108" xr:uid="{00000000-0005-0000-0000-000061000000}"/>
    <cellStyle name="20% - Accent1 4 23" xfId="109" xr:uid="{00000000-0005-0000-0000-000062000000}"/>
    <cellStyle name="20% - Accent1 4 24" xfId="110" xr:uid="{00000000-0005-0000-0000-000063000000}"/>
    <cellStyle name="20% - Accent1 4 25" xfId="111" xr:uid="{00000000-0005-0000-0000-000064000000}"/>
    <cellStyle name="20% - Accent1 4 26" xfId="112" xr:uid="{00000000-0005-0000-0000-000065000000}"/>
    <cellStyle name="20% - Accent1 4 27" xfId="113" xr:uid="{00000000-0005-0000-0000-000066000000}"/>
    <cellStyle name="20% - Accent1 4 28" xfId="114" xr:uid="{00000000-0005-0000-0000-000067000000}"/>
    <cellStyle name="20% - Accent1 4 3" xfId="115" xr:uid="{00000000-0005-0000-0000-000068000000}"/>
    <cellStyle name="20% - Accent1 4 4" xfId="116" xr:uid="{00000000-0005-0000-0000-000069000000}"/>
    <cellStyle name="20% - Accent1 4 5" xfId="117" xr:uid="{00000000-0005-0000-0000-00006A000000}"/>
    <cellStyle name="20% - Accent1 4 6" xfId="118" xr:uid="{00000000-0005-0000-0000-00006B000000}"/>
    <cellStyle name="20% - Accent1 4 7" xfId="119" xr:uid="{00000000-0005-0000-0000-00006C000000}"/>
    <cellStyle name="20% - Accent1 4 8" xfId="120" xr:uid="{00000000-0005-0000-0000-00006D000000}"/>
    <cellStyle name="20% - Accent1 4 9" xfId="121" xr:uid="{00000000-0005-0000-0000-00006E000000}"/>
    <cellStyle name="20% - Accent2 2" xfId="122" xr:uid="{00000000-0005-0000-0000-00006F000000}"/>
    <cellStyle name="20% - Accent2 2 10" xfId="123" xr:uid="{00000000-0005-0000-0000-000070000000}"/>
    <cellStyle name="20% - Accent2 2 11" xfId="124" xr:uid="{00000000-0005-0000-0000-000071000000}"/>
    <cellStyle name="20% - Accent2 2 12" xfId="125" xr:uid="{00000000-0005-0000-0000-000072000000}"/>
    <cellStyle name="20% - Accent2 2 13" xfId="126" xr:uid="{00000000-0005-0000-0000-000073000000}"/>
    <cellStyle name="20% - Accent2 2 14" xfId="127" xr:uid="{00000000-0005-0000-0000-000074000000}"/>
    <cellStyle name="20% - Accent2 2 15" xfId="128" xr:uid="{00000000-0005-0000-0000-000075000000}"/>
    <cellStyle name="20% - Accent2 2 16" xfId="129" xr:uid="{00000000-0005-0000-0000-000076000000}"/>
    <cellStyle name="20% - Accent2 2 17" xfId="130" xr:uid="{00000000-0005-0000-0000-000077000000}"/>
    <cellStyle name="20% - Accent2 2 18" xfId="131" xr:uid="{00000000-0005-0000-0000-000078000000}"/>
    <cellStyle name="20% - Accent2 2 19" xfId="132" xr:uid="{00000000-0005-0000-0000-000079000000}"/>
    <cellStyle name="20% - Accent2 2 2" xfId="133" xr:uid="{00000000-0005-0000-0000-00007A000000}"/>
    <cellStyle name="20% - Accent2 2 20" xfId="134" xr:uid="{00000000-0005-0000-0000-00007B000000}"/>
    <cellStyle name="20% - Accent2 2 21" xfId="135" xr:uid="{00000000-0005-0000-0000-00007C000000}"/>
    <cellStyle name="20% - Accent2 2 22" xfId="136" xr:uid="{00000000-0005-0000-0000-00007D000000}"/>
    <cellStyle name="20% - Accent2 2 23" xfId="137" xr:uid="{00000000-0005-0000-0000-00007E000000}"/>
    <cellStyle name="20% - Accent2 2 24" xfId="138" xr:uid="{00000000-0005-0000-0000-00007F000000}"/>
    <cellStyle name="20% - Accent2 2 25" xfId="139" xr:uid="{00000000-0005-0000-0000-000080000000}"/>
    <cellStyle name="20% - Accent2 2 26" xfId="140" xr:uid="{00000000-0005-0000-0000-000081000000}"/>
    <cellStyle name="20% - Accent2 2 27" xfId="141" xr:uid="{00000000-0005-0000-0000-000082000000}"/>
    <cellStyle name="20% - Accent2 2 28" xfId="142" xr:uid="{00000000-0005-0000-0000-000083000000}"/>
    <cellStyle name="20% - Accent2 2 29" xfId="143" xr:uid="{00000000-0005-0000-0000-000084000000}"/>
    <cellStyle name="20% - Accent2 2 3" xfId="144" xr:uid="{00000000-0005-0000-0000-000085000000}"/>
    <cellStyle name="20% - Accent2 2 30" xfId="145" xr:uid="{00000000-0005-0000-0000-000086000000}"/>
    <cellStyle name="20% - Accent2 2 31" xfId="146" xr:uid="{00000000-0005-0000-0000-000087000000}"/>
    <cellStyle name="20% - Accent2 2 32" xfId="147" xr:uid="{00000000-0005-0000-0000-000088000000}"/>
    <cellStyle name="20% - Accent2 2 33" xfId="148" xr:uid="{00000000-0005-0000-0000-000089000000}"/>
    <cellStyle name="20% - Accent2 2 34" xfId="149" xr:uid="{00000000-0005-0000-0000-00008A000000}"/>
    <cellStyle name="20% - Accent2 2 35" xfId="150" xr:uid="{00000000-0005-0000-0000-00008B000000}"/>
    <cellStyle name="20% - Accent2 2 36" xfId="151" xr:uid="{00000000-0005-0000-0000-00008C000000}"/>
    <cellStyle name="20% - Accent2 2 37" xfId="152" xr:uid="{00000000-0005-0000-0000-00008D000000}"/>
    <cellStyle name="20% - Accent2 2 38" xfId="153" xr:uid="{00000000-0005-0000-0000-00008E000000}"/>
    <cellStyle name="20% - Accent2 2 39" xfId="154" xr:uid="{00000000-0005-0000-0000-00008F000000}"/>
    <cellStyle name="20% - Accent2 2 4" xfId="155" xr:uid="{00000000-0005-0000-0000-000090000000}"/>
    <cellStyle name="20% - Accent2 2 40" xfId="156" xr:uid="{00000000-0005-0000-0000-000091000000}"/>
    <cellStyle name="20% - Accent2 2 41" xfId="157" xr:uid="{00000000-0005-0000-0000-000092000000}"/>
    <cellStyle name="20% - Accent2 2 42" xfId="158" xr:uid="{00000000-0005-0000-0000-000093000000}"/>
    <cellStyle name="20% - Accent2 2 43" xfId="159" xr:uid="{00000000-0005-0000-0000-000094000000}"/>
    <cellStyle name="20% - Accent2 2 44" xfId="160" xr:uid="{00000000-0005-0000-0000-000095000000}"/>
    <cellStyle name="20% - Accent2 2 45" xfId="161" xr:uid="{00000000-0005-0000-0000-000096000000}"/>
    <cellStyle name="20% - Accent2 2 46" xfId="162" xr:uid="{00000000-0005-0000-0000-000097000000}"/>
    <cellStyle name="20% - Accent2 2 47" xfId="163" xr:uid="{00000000-0005-0000-0000-000098000000}"/>
    <cellStyle name="20% - Accent2 2 48" xfId="164" xr:uid="{00000000-0005-0000-0000-000099000000}"/>
    <cellStyle name="20% - Accent2 2 49" xfId="165" xr:uid="{00000000-0005-0000-0000-00009A000000}"/>
    <cellStyle name="20% - Accent2 2 5" xfId="166" xr:uid="{00000000-0005-0000-0000-00009B000000}"/>
    <cellStyle name="20% - Accent2 2 50" xfId="167" xr:uid="{00000000-0005-0000-0000-00009C000000}"/>
    <cellStyle name="20% - Accent2 2 51" xfId="168" xr:uid="{00000000-0005-0000-0000-00009D000000}"/>
    <cellStyle name="20% - Accent2 2 52" xfId="169" xr:uid="{00000000-0005-0000-0000-00009E000000}"/>
    <cellStyle name="20% - Accent2 2 6" xfId="170" xr:uid="{00000000-0005-0000-0000-00009F000000}"/>
    <cellStyle name="20% - Accent2 2 7" xfId="171" xr:uid="{00000000-0005-0000-0000-0000A0000000}"/>
    <cellStyle name="20% - Accent2 2 8" xfId="172" xr:uid="{00000000-0005-0000-0000-0000A1000000}"/>
    <cellStyle name="20% - Accent2 2 9" xfId="173" xr:uid="{00000000-0005-0000-0000-0000A2000000}"/>
    <cellStyle name="20% - Accent2 3" xfId="174" xr:uid="{00000000-0005-0000-0000-0000A3000000}"/>
    <cellStyle name="20% - Accent2 3 10" xfId="175" xr:uid="{00000000-0005-0000-0000-0000A4000000}"/>
    <cellStyle name="20% - Accent2 3 11" xfId="176" xr:uid="{00000000-0005-0000-0000-0000A5000000}"/>
    <cellStyle name="20% - Accent2 3 12" xfId="177" xr:uid="{00000000-0005-0000-0000-0000A6000000}"/>
    <cellStyle name="20% - Accent2 3 13" xfId="178" xr:uid="{00000000-0005-0000-0000-0000A7000000}"/>
    <cellStyle name="20% - Accent2 3 14" xfId="179" xr:uid="{00000000-0005-0000-0000-0000A8000000}"/>
    <cellStyle name="20% - Accent2 3 15" xfId="180" xr:uid="{00000000-0005-0000-0000-0000A9000000}"/>
    <cellStyle name="20% - Accent2 3 16" xfId="181" xr:uid="{00000000-0005-0000-0000-0000AA000000}"/>
    <cellStyle name="20% - Accent2 3 17" xfId="182" xr:uid="{00000000-0005-0000-0000-0000AB000000}"/>
    <cellStyle name="20% - Accent2 3 18" xfId="183" xr:uid="{00000000-0005-0000-0000-0000AC000000}"/>
    <cellStyle name="20% - Accent2 3 19" xfId="184" xr:uid="{00000000-0005-0000-0000-0000AD000000}"/>
    <cellStyle name="20% - Accent2 3 2" xfId="185" xr:uid="{00000000-0005-0000-0000-0000AE000000}"/>
    <cellStyle name="20% - Accent2 3 20" xfId="186" xr:uid="{00000000-0005-0000-0000-0000AF000000}"/>
    <cellStyle name="20% - Accent2 3 21" xfId="187" xr:uid="{00000000-0005-0000-0000-0000B0000000}"/>
    <cellStyle name="20% - Accent2 3 22" xfId="188" xr:uid="{00000000-0005-0000-0000-0000B1000000}"/>
    <cellStyle name="20% - Accent2 3 23" xfId="189" xr:uid="{00000000-0005-0000-0000-0000B2000000}"/>
    <cellStyle name="20% - Accent2 3 24" xfId="190" xr:uid="{00000000-0005-0000-0000-0000B3000000}"/>
    <cellStyle name="20% - Accent2 3 25" xfId="191" xr:uid="{00000000-0005-0000-0000-0000B4000000}"/>
    <cellStyle name="20% - Accent2 3 26" xfId="192" xr:uid="{00000000-0005-0000-0000-0000B5000000}"/>
    <cellStyle name="20% - Accent2 3 27" xfId="193" xr:uid="{00000000-0005-0000-0000-0000B6000000}"/>
    <cellStyle name="20% - Accent2 3 28" xfId="194" xr:uid="{00000000-0005-0000-0000-0000B7000000}"/>
    <cellStyle name="20% - Accent2 3 29" xfId="195" xr:uid="{00000000-0005-0000-0000-0000B8000000}"/>
    <cellStyle name="20% - Accent2 3 3" xfId="196" xr:uid="{00000000-0005-0000-0000-0000B9000000}"/>
    <cellStyle name="20% - Accent2 3 30" xfId="197" xr:uid="{00000000-0005-0000-0000-0000BA000000}"/>
    <cellStyle name="20% - Accent2 3 31" xfId="198" xr:uid="{00000000-0005-0000-0000-0000BB000000}"/>
    <cellStyle name="20% - Accent2 3 4" xfId="199" xr:uid="{00000000-0005-0000-0000-0000BC000000}"/>
    <cellStyle name="20% - Accent2 3 5" xfId="200" xr:uid="{00000000-0005-0000-0000-0000BD000000}"/>
    <cellStyle name="20% - Accent2 3 6" xfId="201" xr:uid="{00000000-0005-0000-0000-0000BE000000}"/>
    <cellStyle name="20% - Accent2 3 7" xfId="202" xr:uid="{00000000-0005-0000-0000-0000BF000000}"/>
    <cellStyle name="20% - Accent2 3 8" xfId="203" xr:uid="{00000000-0005-0000-0000-0000C0000000}"/>
    <cellStyle name="20% - Accent2 3 9" xfId="204" xr:uid="{00000000-0005-0000-0000-0000C1000000}"/>
    <cellStyle name="20% - Accent2 4" xfId="205" xr:uid="{00000000-0005-0000-0000-0000C2000000}"/>
    <cellStyle name="20% - Accent2 4 10" xfId="206" xr:uid="{00000000-0005-0000-0000-0000C3000000}"/>
    <cellStyle name="20% - Accent2 4 11" xfId="207" xr:uid="{00000000-0005-0000-0000-0000C4000000}"/>
    <cellStyle name="20% - Accent2 4 12" xfId="208" xr:uid="{00000000-0005-0000-0000-0000C5000000}"/>
    <cellStyle name="20% - Accent2 4 13" xfId="209" xr:uid="{00000000-0005-0000-0000-0000C6000000}"/>
    <cellStyle name="20% - Accent2 4 14" xfId="210" xr:uid="{00000000-0005-0000-0000-0000C7000000}"/>
    <cellStyle name="20% - Accent2 4 15" xfId="211" xr:uid="{00000000-0005-0000-0000-0000C8000000}"/>
    <cellStyle name="20% - Accent2 4 16" xfId="212" xr:uid="{00000000-0005-0000-0000-0000C9000000}"/>
    <cellStyle name="20% - Accent2 4 17" xfId="213" xr:uid="{00000000-0005-0000-0000-0000CA000000}"/>
    <cellStyle name="20% - Accent2 4 18" xfId="214" xr:uid="{00000000-0005-0000-0000-0000CB000000}"/>
    <cellStyle name="20% - Accent2 4 19" xfId="215" xr:uid="{00000000-0005-0000-0000-0000CC000000}"/>
    <cellStyle name="20% - Accent2 4 2" xfId="216" xr:uid="{00000000-0005-0000-0000-0000CD000000}"/>
    <cellStyle name="20% - Accent2 4 20" xfId="217" xr:uid="{00000000-0005-0000-0000-0000CE000000}"/>
    <cellStyle name="20% - Accent2 4 21" xfId="218" xr:uid="{00000000-0005-0000-0000-0000CF000000}"/>
    <cellStyle name="20% - Accent2 4 22" xfId="219" xr:uid="{00000000-0005-0000-0000-0000D0000000}"/>
    <cellStyle name="20% - Accent2 4 23" xfId="220" xr:uid="{00000000-0005-0000-0000-0000D1000000}"/>
    <cellStyle name="20% - Accent2 4 24" xfId="221" xr:uid="{00000000-0005-0000-0000-0000D2000000}"/>
    <cellStyle name="20% - Accent2 4 25" xfId="222" xr:uid="{00000000-0005-0000-0000-0000D3000000}"/>
    <cellStyle name="20% - Accent2 4 26" xfId="223" xr:uid="{00000000-0005-0000-0000-0000D4000000}"/>
    <cellStyle name="20% - Accent2 4 27" xfId="224" xr:uid="{00000000-0005-0000-0000-0000D5000000}"/>
    <cellStyle name="20% - Accent2 4 28" xfId="225" xr:uid="{00000000-0005-0000-0000-0000D6000000}"/>
    <cellStyle name="20% - Accent2 4 3" xfId="226" xr:uid="{00000000-0005-0000-0000-0000D7000000}"/>
    <cellStyle name="20% - Accent2 4 4" xfId="227" xr:uid="{00000000-0005-0000-0000-0000D8000000}"/>
    <cellStyle name="20% - Accent2 4 5" xfId="228" xr:uid="{00000000-0005-0000-0000-0000D9000000}"/>
    <cellStyle name="20% - Accent2 4 6" xfId="229" xr:uid="{00000000-0005-0000-0000-0000DA000000}"/>
    <cellStyle name="20% - Accent2 4 7" xfId="230" xr:uid="{00000000-0005-0000-0000-0000DB000000}"/>
    <cellStyle name="20% - Accent2 4 8" xfId="231" xr:uid="{00000000-0005-0000-0000-0000DC000000}"/>
    <cellStyle name="20% - Accent2 4 9" xfId="232" xr:uid="{00000000-0005-0000-0000-0000DD000000}"/>
    <cellStyle name="20% - Accent3 2" xfId="233" xr:uid="{00000000-0005-0000-0000-0000DE000000}"/>
    <cellStyle name="20% - Accent3 2 10" xfId="234" xr:uid="{00000000-0005-0000-0000-0000DF000000}"/>
    <cellStyle name="20% - Accent3 2 11" xfId="235" xr:uid="{00000000-0005-0000-0000-0000E0000000}"/>
    <cellStyle name="20% - Accent3 2 12" xfId="236" xr:uid="{00000000-0005-0000-0000-0000E1000000}"/>
    <cellStyle name="20% - Accent3 2 13" xfId="237" xr:uid="{00000000-0005-0000-0000-0000E2000000}"/>
    <cellStyle name="20% - Accent3 2 14" xfId="238" xr:uid="{00000000-0005-0000-0000-0000E3000000}"/>
    <cellStyle name="20% - Accent3 2 15" xfId="239" xr:uid="{00000000-0005-0000-0000-0000E4000000}"/>
    <cellStyle name="20% - Accent3 2 16" xfId="240" xr:uid="{00000000-0005-0000-0000-0000E5000000}"/>
    <cellStyle name="20% - Accent3 2 17" xfId="241" xr:uid="{00000000-0005-0000-0000-0000E6000000}"/>
    <cellStyle name="20% - Accent3 2 18" xfId="242" xr:uid="{00000000-0005-0000-0000-0000E7000000}"/>
    <cellStyle name="20% - Accent3 2 19" xfId="243" xr:uid="{00000000-0005-0000-0000-0000E8000000}"/>
    <cellStyle name="20% - Accent3 2 2" xfId="244" xr:uid="{00000000-0005-0000-0000-0000E9000000}"/>
    <cellStyle name="20% - Accent3 2 20" xfId="245" xr:uid="{00000000-0005-0000-0000-0000EA000000}"/>
    <cellStyle name="20% - Accent3 2 21" xfId="246" xr:uid="{00000000-0005-0000-0000-0000EB000000}"/>
    <cellStyle name="20% - Accent3 2 22" xfId="247" xr:uid="{00000000-0005-0000-0000-0000EC000000}"/>
    <cellStyle name="20% - Accent3 2 23" xfId="248" xr:uid="{00000000-0005-0000-0000-0000ED000000}"/>
    <cellStyle name="20% - Accent3 2 24" xfId="249" xr:uid="{00000000-0005-0000-0000-0000EE000000}"/>
    <cellStyle name="20% - Accent3 2 25" xfId="250" xr:uid="{00000000-0005-0000-0000-0000EF000000}"/>
    <cellStyle name="20% - Accent3 2 26" xfId="251" xr:uid="{00000000-0005-0000-0000-0000F0000000}"/>
    <cellStyle name="20% - Accent3 2 27" xfId="252" xr:uid="{00000000-0005-0000-0000-0000F1000000}"/>
    <cellStyle name="20% - Accent3 2 28" xfId="253" xr:uid="{00000000-0005-0000-0000-0000F2000000}"/>
    <cellStyle name="20% - Accent3 2 29" xfId="254" xr:uid="{00000000-0005-0000-0000-0000F3000000}"/>
    <cellStyle name="20% - Accent3 2 3" xfId="255" xr:uid="{00000000-0005-0000-0000-0000F4000000}"/>
    <cellStyle name="20% - Accent3 2 30" xfId="256" xr:uid="{00000000-0005-0000-0000-0000F5000000}"/>
    <cellStyle name="20% - Accent3 2 31" xfId="257" xr:uid="{00000000-0005-0000-0000-0000F6000000}"/>
    <cellStyle name="20% - Accent3 2 32" xfId="258" xr:uid="{00000000-0005-0000-0000-0000F7000000}"/>
    <cellStyle name="20% - Accent3 2 33" xfId="259" xr:uid="{00000000-0005-0000-0000-0000F8000000}"/>
    <cellStyle name="20% - Accent3 2 34" xfId="260" xr:uid="{00000000-0005-0000-0000-0000F9000000}"/>
    <cellStyle name="20% - Accent3 2 35" xfId="261" xr:uid="{00000000-0005-0000-0000-0000FA000000}"/>
    <cellStyle name="20% - Accent3 2 36" xfId="262" xr:uid="{00000000-0005-0000-0000-0000FB000000}"/>
    <cellStyle name="20% - Accent3 2 37" xfId="263" xr:uid="{00000000-0005-0000-0000-0000FC000000}"/>
    <cellStyle name="20% - Accent3 2 38" xfId="264" xr:uid="{00000000-0005-0000-0000-0000FD000000}"/>
    <cellStyle name="20% - Accent3 2 39" xfId="265" xr:uid="{00000000-0005-0000-0000-0000FE000000}"/>
    <cellStyle name="20% - Accent3 2 4" xfId="266" xr:uid="{00000000-0005-0000-0000-0000FF000000}"/>
    <cellStyle name="20% - Accent3 2 40" xfId="267" xr:uid="{00000000-0005-0000-0000-000000010000}"/>
    <cellStyle name="20% - Accent3 2 41" xfId="268" xr:uid="{00000000-0005-0000-0000-000001010000}"/>
    <cellStyle name="20% - Accent3 2 42" xfId="269" xr:uid="{00000000-0005-0000-0000-000002010000}"/>
    <cellStyle name="20% - Accent3 2 43" xfId="270" xr:uid="{00000000-0005-0000-0000-000003010000}"/>
    <cellStyle name="20% - Accent3 2 44" xfId="271" xr:uid="{00000000-0005-0000-0000-000004010000}"/>
    <cellStyle name="20% - Accent3 2 45" xfId="272" xr:uid="{00000000-0005-0000-0000-000005010000}"/>
    <cellStyle name="20% - Accent3 2 46" xfId="273" xr:uid="{00000000-0005-0000-0000-000006010000}"/>
    <cellStyle name="20% - Accent3 2 47" xfId="274" xr:uid="{00000000-0005-0000-0000-000007010000}"/>
    <cellStyle name="20% - Accent3 2 48" xfId="275" xr:uid="{00000000-0005-0000-0000-000008010000}"/>
    <cellStyle name="20% - Accent3 2 49" xfId="276" xr:uid="{00000000-0005-0000-0000-000009010000}"/>
    <cellStyle name="20% - Accent3 2 5" xfId="277" xr:uid="{00000000-0005-0000-0000-00000A010000}"/>
    <cellStyle name="20% - Accent3 2 50" xfId="278" xr:uid="{00000000-0005-0000-0000-00000B010000}"/>
    <cellStyle name="20% - Accent3 2 51" xfId="279" xr:uid="{00000000-0005-0000-0000-00000C010000}"/>
    <cellStyle name="20% - Accent3 2 52" xfId="280" xr:uid="{00000000-0005-0000-0000-00000D010000}"/>
    <cellStyle name="20% - Accent3 2 6" xfId="281" xr:uid="{00000000-0005-0000-0000-00000E010000}"/>
    <cellStyle name="20% - Accent3 2 7" xfId="282" xr:uid="{00000000-0005-0000-0000-00000F010000}"/>
    <cellStyle name="20% - Accent3 2 8" xfId="283" xr:uid="{00000000-0005-0000-0000-000010010000}"/>
    <cellStyle name="20% - Accent3 2 9" xfId="284" xr:uid="{00000000-0005-0000-0000-000011010000}"/>
    <cellStyle name="20% - Accent3 3" xfId="285" xr:uid="{00000000-0005-0000-0000-000012010000}"/>
    <cellStyle name="20% - Accent3 3 10" xfId="286" xr:uid="{00000000-0005-0000-0000-000013010000}"/>
    <cellStyle name="20% - Accent3 3 11" xfId="287" xr:uid="{00000000-0005-0000-0000-000014010000}"/>
    <cellStyle name="20% - Accent3 3 12" xfId="288" xr:uid="{00000000-0005-0000-0000-000015010000}"/>
    <cellStyle name="20% - Accent3 3 13" xfId="289" xr:uid="{00000000-0005-0000-0000-000016010000}"/>
    <cellStyle name="20% - Accent3 3 14" xfId="290" xr:uid="{00000000-0005-0000-0000-000017010000}"/>
    <cellStyle name="20% - Accent3 3 15" xfId="291" xr:uid="{00000000-0005-0000-0000-000018010000}"/>
    <cellStyle name="20% - Accent3 3 16" xfId="292" xr:uid="{00000000-0005-0000-0000-000019010000}"/>
    <cellStyle name="20% - Accent3 3 17" xfId="293" xr:uid="{00000000-0005-0000-0000-00001A010000}"/>
    <cellStyle name="20% - Accent3 3 18" xfId="294" xr:uid="{00000000-0005-0000-0000-00001B010000}"/>
    <cellStyle name="20% - Accent3 3 19" xfId="295" xr:uid="{00000000-0005-0000-0000-00001C010000}"/>
    <cellStyle name="20% - Accent3 3 2" xfId="296" xr:uid="{00000000-0005-0000-0000-00001D010000}"/>
    <cellStyle name="20% - Accent3 3 20" xfId="297" xr:uid="{00000000-0005-0000-0000-00001E010000}"/>
    <cellStyle name="20% - Accent3 3 21" xfId="298" xr:uid="{00000000-0005-0000-0000-00001F010000}"/>
    <cellStyle name="20% - Accent3 3 22" xfId="299" xr:uid="{00000000-0005-0000-0000-000020010000}"/>
    <cellStyle name="20% - Accent3 3 23" xfId="300" xr:uid="{00000000-0005-0000-0000-000021010000}"/>
    <cellStyle name="20% - Accent3 3 24" xfId="301" xr:uid="{00000000-0005-0000-0000-000022010000}"/>
    <cellStyle name="20% - Accent3 3 25" xfId="302" xr:uid="{00000000-0005-0000-0000-000023010000}"/>
    <cellStyle name="20% - Accent3 3 26" xfId="303" xr:uid="{00000000-0005-0000-0000-000024010000}"/>
    <cellStyle name="20% - Accent3 3 27" xfId="304" xr:uid="{00000000-0005-0000-0000-000025010000}"/>
    <cellStyle name="20% - Accent3 3 28" xfId="305" xr:uid="{00000000-0005-0000-0000-000026010000}"/>
    <cellStyle name="20% - Accent3 3 29" xfId="306" xr:uid="{00000000-0005-0000-0000-000027010000}"/>
    <cellStyle name="20% - Accent3 3 3" xfId="307" xr:uid="{00000000-0005-0000-0000-000028010000}"/>
    <cellStyle name="20% - Accent3 3 30" xfId="308" xr:uid="{00000000-0005-0000-0000-000029010000}"/>
    <cellStyle name="20% - Accent3 3 31" xfId="309" xr:uid="{00000000-0005-0000-0000-00002A010000}"/>
    <cellStyle name="20% - Accent3 3 4" xfId="310" xr:uid="{00000000-0005-0000-0000-00002B010000}"/>
    <cellStyle name="20% - Accent3 3 5" xfId="311" xr:uid="{00000000-0005-0000-0000-00002C010000}"/>
    <cellStyle name="20% - Accent3 3 6" xfId="312" xr:uid="{00000000-0005-0000-0000-00002D010000}"/>
    <cellStyle name="20% - Accent3 3 7" xfId="313" xr:uid="{00000000-0005-0000-0000-00002E010000}"/>
    <cellStyle name="20% - Accent3 3 8" xfId="314" xr:uid="{00000000-0005-0000-0000-00002F010000}"/>
    <cellStyle name="20% - Accent3 3 9" xfId="315" xr:uid="{00000000-0005-0000-0000-000030010000}"/>
    <cellStyle name="20% - Accent3 4" xfId="316" xr:uid="{00000000-0005-0000-0000-000031010000}"/>
    <cellStyle name="20% - Accent3 4 10" xfId="317" xr:uid="{00000000-0005-0000-0000-000032010000}"/>
    <cellStyle name="20% - Accent3 4 11" xfId="318" xr:uid="{00000000-0005-0000-0000-000033010000}"/>
    <cellStyle name="20% - Accent3 4 12" xfId="319" xr:uid="{00000000-0005-0000-0000-000034010000}"/>
    <cellStyle name="20% - Accent3 4 13" xfId="320" xr:uid="{00000000-0005-0000-0000-000035010000}"/>
    <cellStyle name="20% - Accent3 4 14" xfId="321" xr:uid="{00000000-0005-0000-0000-000036010000}"/>
    <cellStyle name="20% - Accent3 4 15" xfId="322" xr:uid="{00000000-0005-0000-0000-000037010000}"/>
    <cellStyle name="20% - Accent3 4 16" xfId="323" xr:uid="{00000000-0005-0000-0000-000038010000}"/>
    <cellStyle name="20% - Accent3 4 17" xfId="324" xr:uid="{00000000-0005-0000-0000-000039010000}"/>
    <cellStyle name="20% - Accent3 4 18" xfId="325" xr:uid="{00000000-0005-0000-0000-00003A010000}"/>
    <cellStyle name="20% - Accent3 4 19" xfId="326" xr:uid="{00000000-0005-0000-0000-00003B010000}"/>
    <cellStyle name="20% - Accent3 4 2" xfId="327" xr:uid="{00000000-0005-0000-0000-00003C010000}"/>
    <cellStyle name="20% - Accent3 4 20" xfId="328" xr:uid="{00000000-0005-0000-0000-00003D010000}"/>
    <cellStyle name="20% - Accent3 4 21" xfId="329" xr:uid="{00000000-0005-0000-0000-00003E010000}"/>
    <cellStyle name="20% - Accent3 4 22" xfId="330" xr:uid="{00000000-0005-0000-0000-00003F010000}"/>
    <cellStyle name="20% - Accent3 4 23" xfId="331" xr:uid="{00000000-0005-0000-0000-000040010000}"/>
    <cellStyle name="20% - Accent3 4 24" xfId="332" xr:uid="{00000000-0005-0000-0000-000041010000}"/>
    <cellStyle name="20% - Accent3 4 25" xfId="333" xr:uid="{00000000-0005-0000-0000-000042010000}"/>
    <cellStyle name="20% - Accent3 4 26" xfId="334" xr:uid="{00000000-0005-0000-0000-000043010000}"/>
    <cellStyle name="20% - Accent3 4 27" xfId="335" xr:uid="{00000000-0005-0000-0000-000044010000}"/>
    <cellStyle name="20% - Accent3 4 28" xfId="336" xr:uid="{00000000-0005-0000-0000-000045010000}"/>
    <cellStyle name="20% - Accent3 4 3" xfId="337" xr:uid="{00000000-0005-0000-0000-000046010000}"/>
    <cellStyle name="20% - Accent3 4 4" xfId="338" xr:uid="{00000000-0005-0000-0000-000047010000}"/>
    <cellStyle name="20% - Accent3 4 5" xfId="339" xr:uid="{00000000-0005-0000-0000-000048010000}"/>
    <cellStyle name="20% - Accent3 4 6" xfId="340" xr:uid="{00000000-0005-0000-0000-000049010000}"/>
    <cellStyle name="20% - Accent3 4 7" xfId="341" xr:uid="{00000000-0005-0000-0000-00004A010000}"/>
    <cellStyle name="20% - Accent3 4 8" xfId="342" xr:uid="{00000000-0005-0000-0000-00004B010000}"/>
    <cellStyle name="20% - Accent3 4 9" xfId="343" xr:uid="{00000000-0005-0000-0000-00004C010000}"/>
    <cellStyle name="20% - Accent4 2" xfId="344" xr:uid="{00000000-0005-0000-0000-00004D010000}"/>
    <cellStyle name="20% - Accent4 2 10" xfId="345" xr:uid="{00000000-0005-0000-0000-00004E010000}"/>
    <cellStyle name="20% - Accent4 2 11" xfId="346" xr:uid="{00000000-0005-0000-0000-00004F010000}"/>
    <cellStyle name="20% - Accent4 2 12" xfId="347" xr:uid="{00000000-0005-0000-0000-000050010000}"/>
    <cellStyle name="20% - Accent4 2 13" xfId="348" xr:uid="{00000000-0005-0000-0000-000051010000}"/>
    <cellStyle name="20% - Accent4 2 14" xfId="349" xr:uid="{00000000-0005-0000-0000-000052010000}"/>
    <cellStyle name="20% - Accent4 2 15" xfId="350" xr:uid="{00000000-0005-0000-0000-000053010000}"/>
    <cellStyle name="20% - Accent4 2 16" xfId="351" xr:uid="{00000000-0005-0000-0000-000054010000}"/>
    <cellStyle name="20% - Accent4 2 17" xfId="352" xr:uid="{00000000-0005-0000-0000-000055010000}"/>
    <cellStyle name="20% - Accent4 2 18" xfId="353" xr:uid="{00000000-0005-0000-0000-000056010000}"/>
    <cellStyle name="20% - Accent4 2 19" xfId="354" xr:uid="{00000000-0005-0000-0000-000057010000}"/>
    <cellStyle name="20% - Accent4 2 2" xfId="355" xr:uid="{00000000-0005-0000-0000-000058010000}"/>
    <cellStyle name="20% - Accent4 2 20" xfId="356" xr:uid="{00000000-0005-0000-0000-000059010000}"/>
    <cellStyle name="20% - Accent4 2 21" xfId="357" xr:uid="{00000000-0005-0000-0000-00005A010000}"/>
    <cellStyle name="20% - Accent4 2 22" xfId="358" xr:uid="{00000000-0005-0000-0000-00005B010000}"/>
    <cellStyle name="20% - Accent4 2 23" xfId="359" xr:uid="{00000000-0005-0000-0000-00005C010000}"/>
    <cellStyle name="20% - Accent4 2 24" xfId="360" xr:uid="{00000000-0005-0000-0000-00005D010000}"/>
    <cellStyle name="20% - Accent4 2 25" xfId="361" xr:uid="{00000000-0005-0000-0000-00005E010000}"/>
    <cellStyle name="20% - Accent4 2 26" xfId="362" xr:uid="{00000000-0005-0000-0000-00005F010000}"/>
    <cellStyle name="20% - Accent4 2 27" xfId="363" xr:uid="{00000000-0005-0000-0000-000060010000}"/>
    <cellStyle name="20% - Accent4 2 28" xfId="364" xr:uid="{00000000-0005-0000-0000-000061010000}"/>
    <cellStyle name="20% - Accent4 2 29" xfId="365" xr:uid="{00000000-0005-0000-0000-000062010000}"/>
    <cellStyle name="20% - Accent4 2 3" xfId="366" xr:uid="{00000000-0005-0000-0000-000063010000}"/>
    <cellStyle name="20% - Accent4 2 30" xfId="367" xr:uid="{00000000-0005-0000-0000-000064010000}"/>
    <cellStyle name="20% - Accent4 2 31" xfId="368" xr:uid="{00000000-0005-0000-0000-000065010000}"/>
    <cellStyle name="20% - Accent4 2 32" xfId="369" xr:uid="{00000000-0005-0000-0000-000066010000}"/>
    <cellStyle name="20% - Accent4 2 33" xfId="370" xr:uid="{00000000-0005-0000-0000-000067010000}"/>
    <cellStyle name="20% - Accent4 2 34" xfId="371" xr:uid="{00000000-0005-0000-0000-000068010000}"/>
    <cellStyle name="20% - Accent4 2 35" xfId="372" xr:uid="{00000000-0005-0000-0000-000069010000}"/>
    <cellStyle name="20% - Accent4 2 36" xfId="373" xr:uid="{00000000-0005-0000-0000-00006A010000}"/>
    <cellStyle name="20% - Accent4 2 37" xfId="374" xr:uid="{00000000-0005-0000-0000-00006B010000}"/>
    <cellStyle name="20% - Accent4 2 38" xfId="375" xr:uid="{00000000-0005-0000-0000-00006C010000}"/>
    <cellStyle name="20% - Accent4 2 39" xfId="376" xr:uid="{00000000-0005-0000-0000-00006D010000}"/>
    <cellStyle name="20% - Accent4 2 4" xfId="377" xr:uid="{00000000-0005-0000-0000-00006E010000}"/>
    <cellStyle name="20% - Accent4 2 40" xfId="378" xr:uid="{00000000-0005-0000-0000-00006F010000}"/>
    <cellStyle name="20% - Accent4 2 41" xfId="379" xr:uid="{00000000-0005-0000-0000-000070010000}"/>
    <cellStyle name="20% - Accent4 2 42" xfId="380" xr:uid="{00000000-0005-0000-0000-000071010000}"/>
    <cellStyle name="20% - Accent4 2 43" xfId="381" xr:uid="{00000000-0005-0000-0000-000072010000}"/>
    <cellStyle name="20% - Accent4 2 44" xfId="382" xr:uid="{00000000-0005-0000-0000-000073010000}"/>
    <cellStyle name="20% - Accent4 2 45" xfId="383" xr:uid="{00000000-0005-0000-0000-000074010000}"/>
    <cellStyle name="20% - Accent4 2 46" xfId="384" xr:uid="{00000000-0005-0000-0000-000075010000}"/>
    <cellStyle name="20% - Accent4 2 47" xfId="385" xr:uid="{00000000-0005-0000-0000-000076010000}"/>
    <cellStyle name="20% - Accent4 2 48" xfId="386" xr:uid="{00000000-0005-0000-0000-000077010000}"/>
    <cellStyle name="20% - Accent4 2 49" xfId="387" xr:uid="{00000000-0005-0000-0000-000078010000}"/>
    <cellStyle name="20% - Accent4 2 5" xfId="388" xr:uid="{00000000-0005-0000-0000-000079010000}"/>
    <cellStyle name="20% - Accent4 2 50" xfId="389" xr:uid="{00000000-0005-0000-0000-00007A010000}"/>
    <cellStyle name="20% - Accent4 2 51" xfId="390" xr:uid="{00000000-0005-0000-0000-00007B010000}"/>
    <cellStyle name="20% - Accent4 2 52" xfId="391" xr:uid="{00000000-0005-0000-0000-00007C010000}"/>
    <cellStyle name="20% - Accent4 2 6" xfId="392" xr:uid="{00000000-0005-0000-0000-00007D010000}"/>
    <cellStyle name="20% - Accent4 2 7" xfId="393" xr:uid="{00000000-0005-0000-0000-00007E010000}"/>
    <cellStyle name="20% - Accent4 2 8" xfId="394" xr:uid="{00000000-0005-0000-0000-00007F010000}"/>
    <cellStyle name="20% - Accent4 2 9" xfId="395" xr:uid="{00000000-0005-0000-0000-000080010000}"/>
    <cellStyle name="20% - Accent4 3" xfId="396" xr:uid="{00000000-0005-0000-0000-000081010000}"/>
    <cellStyle name="20% - Accent4 3 10" xfId="397" xr:uid="{00000000-0005-0000-0000-000082010000}"/>
    <cellStyle name="20% - Accent4 3 11" xfId="398" xr:uid="{00000000-0005-0000-0000-000083010000}"/>
    <cellStyle name="20% - Accent4 3 12" xfId="399" xr:uid="{00000000-0005-0000-0000-000084010000}"/>
    <cellStyle name="20% - Accent4 3 13" xfId="400" xr:uid="{00000000-0005-0000-0000-000085010000}"/>
    <cellStyle name="20% - Accent4 3 14" xfId="401" xr:uid="{00000000-0005-0000-0000-000086010000}"/>
    <cellStyle name="20% - Accent4 3 15" xfId="402" xr:uid="{00000000-0005-0000-0000-000087010000}"/>
    <cellStyle name="20% - Accent4 3 16" xfId="403" xr:uid="{00000000-0005-0000-0000-000088010000}"/>
    <cellStyle name="20% - Accent4 3 17" xfId="404" xr:uid="{00000000-0005-0000-0000-000089010000}"/>
    <cellStyle name="20% - Accent4 3 18" xfId="405" xr:uid="{00000000-0005-0000-0000-00008A010000}"/>
    <cellStyle name="20% - Accent4 3 19" xfId="406" xr:uid="{00000000-0005-0000-0000-00008B010000}"/>
    <cellStyle name="20% - Accent4 3 2" xfId="407" xr:uid="{00000000-0005-0000-0000-00008C010000}"/>
    <cellStyle name="20% - Accent4 3 20" xfId="408" xr:uid="{00000000-0005-0000-0000-00008D010000}"/>
    <cellStyle name="20% - Accent4 3 21" xfId="409" xr:uid="{00000000-0005-0000-0000-00008E010000}"/>
    <cellStyle name="20% - Accent4 3 22" xfId="410" xr:uid="{00000000-0005-0000-0000-00008F010000}"/>
    <cellStyle name="20% - Accent4 3 23" xfId="411" xr:uid="{00000000-0005-0000-0000-000090010000}"/>
    <cellStyle name="20% - Accent4 3 24" xfId="412" xr:uid="{00000000-0005-0000-0000-000091010000}"/>
    <cellStyle name="20% - Accent4 3 25" xfId="413" xr:uid="{00000000-0005-0000-0000-000092010000}"/>
    <cellStyle name="20% - Accent4 3 26" xfId="414" xr:uid="{00000000-0005-0000-0000-000093010000}"/>
    <cellStyle name="20% - Accent4 3 27" xfId="415" xr:uid="{00000000-0005-0000-0000-000094010000}"/>
    <cellStyle name="20% - Accent4 3 28" xfId="416" xr:uid="{00000000-0005-0000-0000-000095010000}"/>
    <cellStyle name="20% - Accent4 3 29" xfId="417" xr:uid="{00000000-0005-0000-0000-000096010000}"/>
    <cellStyle name="20% - Accent4 3 3" xfId="418" xr:uid="{00000000-0005-0000-0000-000097010000}"/>
    <cellStyle name="20% - Accent4 3 30" xfId="419" xr:uid="{00000000-0005-0000-0000-000098010000}"/>
    <cellStyle name="20% - Accent4 3 31" xfId="420" xr:uid="{00000000-0005-0000-0000-000099010000}"/>
    <cellStyle name="20% - Accent4 3 4" xfId="421" xr:uid="{00000000-0005-0000-0000-00009A010000}"/>
    <cellStyle name="20% - Accent4 3 5" xfId="422" xr:uid="{00000000-0005-0000-0000-00009B010000}"/>
    <cellStyle name="20% - Accent4 3 6" xfId="423" xr:uid="{00000000-0005-0000-0000-00009C010000}"/>
    <cellStyle name="20% - Accent4 3 7" xfId="424" xr:uid="{00000000-0005-0000-0000-00009D010000}"/>
    <cellStyle name="20% - Accent4 3 8" xfId="425" xr:uid="{00000000-0005-0000-0000-00009E010000}"/>
    <cellStyle name="20% - Accent4 3 9" xfId="426" xr:uid="{00000000-0005-0000-0000-00009F010000}"/>
    <cellStyle name="20% - Accent4 4" xfId="427" xr:uid="{00000000-0005-0000-0000-0000A0010000}"/>
    <cellStyle name="20% - Accent4 4 10" xfId="428" xr:uid="{00000000-0005-0000-0000-0000A1010000}"/>
    <cellStyle name="20% - Accent4 4 11" xfId="429" xr:uid="{00000000-0005-0000-0000-0000A2010000}"/>
    <cellStyle name="20% - Accent4 4 12" xfId="430" xr:uid="{00000000-0005-0000-0000-0000A3010000}"/>
    <cellStyle name="20% - Accent4 4 13" xfId="431" xr:uid="{00000000-0005-0000-0000-0000A4010000}"/>
    <cellStyle name="20% - Accent4 4 14" xfId="432" xr:uid="{00000000-0005-0000-0000-0000A5010000}"/>
    <cellStyle name="20% - Accent4 4 15" xfId="433" xr:uid="{00000000-0005-0000-0000-0000A6010000}"/>
    <cellStyle name="20% - Accent4 4 16" xfId="434" xr:uid="{00000000-0005-0000-0000-0000A7010000}"/>
    <cellStyle name="20% - Accent4 4 17" xfId="435" xr:uid="{00000000-0005-0000-0000-0000A8010000}"/>
    <cellStyle name="20% - Accent4 4 18" xfId="436" xr:uid="{00000000-0005-0000-0000-0000A9010000}"/>
    <cellStyle name="20% - Accent4 4 19" xfId="437" xr:uid="{00000000-0005-0000-0000-0000AA010000}"/>
    <cellStyle name="20% - Accent4 4 2" xfId="438" xr:uid="{00000000-0005-0000-0000-0000AB010000}"/>
    <cellStyle name="20% - Accent4 4 20" xfId="439" xr:uid="{00000000-0005-0000-0000-0000AC010000}"/>
    <cellStyle name="20% - Accent4 4 21" xfId="440" xr:uid="{00000000-0005-0000-0000-0000AD010000}"/>
    <cellStyle name="20% - Accent4 4 22" xfId="441" xr:uid="{00000000-0005-0000-0000-0000AE010000}"/>
    <cellStyle name="20% - Accent4 4 23" xfId="442" xr:uid="{00000000-0005-0000-0000-0000AF010000}"/>
    <cellStyle name="20% - Accent4 4 24" xfId="443" xr:uid="{00000000-0005-0000-0000-0000B0010000}"/>
    <cellStyle name="20% - Accent4 4 25" xfId="444" xr:uid="{00000000-0005-0000-0000-0000B1010000}"/>
    <cellStyle name="20% - Accent4 4 26" xfId="445" xr:uid="{00000000-0005-0000-0000-0000B2010000}"/>
    <cellStyle name="20% - Accent4 4 27" xfId="446" xr:uid="{00000000-0005-0000-0000-0000B3010000}"/>
    <cellStyle name="20% - Accent4 4 28" xfId="447" xr:uid="{00000000-0005-0000-0000-0000B4010000}"/>
    <cellStyle name="20% - Accent4 4 3" xfId="448" xr:uid="{00000000-0005-0000-0000-0000B5010000}"/>
    <cellStyle name="20% - Accent4 4 4" xfId="449" xr:uid="{00000000-0005-0000-0000-0000B6010000}"/>
    <cellStyle name="20% - Accent4 4 5" xfId="450" xr:uid="{00000000-0005-0000-0000-0000B7010000}"/>
    <cellStyle name="20% - Accent4 4 6" xfId="451" xr:uid="{00000000-0005-0000-0000-0000B8010000}"/>
    <cellStyle name="20% - Accent4 4 7" xfId="452" xr:uid="{00000000-0005-0000-0000-0000B9010000}"/>
    <cellStyle name="20% - Accent4 4 8" xfId="453" xr:uid="{00000000-0005-0000-0000-0000BA010000}"/>
    <cellStyle name="20% - Accent4 4 9" xfId="454" xr:uid="{00000000-0005-0000-0000-0000BB010000}"/>
    <cellStyle name="20% - Accent5 2" xfId="455" xr:uid="{00000000-0005-0000-0000-0000BC010000}"/>
    <cellStyle name="20% - Accent5 2 10" xfId="456" xr:uid="{00000000-0005-0000-0000-0000BD010000}"/>
    <cellStyle name="20% - Accent5 2 11" xfId="457" xr:uid="{00000000-0005-0000-0000-0000BE010000}"/>
    <cellStyle name="20% - Accent5 2 12" xfId="458" xr:uid="{00000000-0005-0000-0000-0000BF010000}"/>
    <cellStyle name="20% - Accent5 2 13" xfId="459" xr:uid="{00000000-0005-0000-0000-0000C0010000}"/>
    <cellStyle name="20% - Accent5 2 14" xfId="460" xr:uid="{00000000-0005-0000-0000-0000C1010000}"/>
    <cellStyle name="20% - Accent5 2 15" xfId="461" xr:uid="{00000000-0005-0000-0000-0000C2010000}"/>
    <cellStyle name="20% - Accent5 2 16" xfId="462" xr:uid="{00000000-0005-0000-0000-0000C3010000}"/>
    <cellStyle name="20% - Accent5 2 17" xfId="463" xr:uid="{00000000-0005-0000-0000-0000C4010000}"/>
    <cellStyle name="20% - Accent5 2 18" xfId="464" xr:uid="{00000000-0005-0000-0000-0000C5010000}"/>
    <cellStyle name="20% - Accent5 2 19" xfId="465" xr:uid="{00000000-0005-0000-0000-0000C6010000}"/>
    <cellStyle name="20% - Accent5 2 2" xfId="466" xr:uid="{00000000-0005-0000-0000-0000C7010000}"/>
    <cellStyle name="20% - Accent5 2 20" xfId="467" xr:uid="{00000000-0005-0000-0000-0000C8010000}"/>
    <cellStyle name="20% - Accent5 2 21" xfId="468" xr:uid="{00000000-0005-0000-0000-0000C9010000}"/>
    <cellStyle name="20% - Accent5 2 22" xfId="469" xr:uid="{00000000-0005-0000-0000-0000CA010000}"/>
    <cellStyle name="20% - Accent5 2 23" xfId="470" xr:uid="{00000000-0005-0000-0000-0000CB010000}"/>
    <cellStyle name="20% - Accent5 2 24" xfId="471" xr:uid="{00000000-0005-0000-0000-0000CC010000}"/>
    <cellStyle name="20% - Accent5 2 25" xfId="472" xr:uid="{00000000-0005-0000-0000-0000CD010000}"/>
    <cellStyle name="20% - Accent5 2 26" xfId="473" xr:uid="{00000000-0005-0000-0000-0000CE010000}"/>
    <cellStyle name="20% - Accent5 2 27" xfId="474" xr:uid="{00000000-0005-0000-0000-0000CF010000}"/>
    <cellStyle name="20% - Accent5 2 28" xfId="475" xr:uid="{00000000-0005-0000-0000-0000D0010000}"/>
    <cellStyle name="20% - Accent5 2 29" xfId="476" xr:uid="{00000000-0005-0000-0000-0000D1010000}"/>
    <cellStyle name="20% - Accent5 2 3" xfId="477" xr:uid="{00000000-0005-0000-0000-0000D2010000}"/>
    <cellStyle name="20% - Accent5 2 30" xfId="478" xr:uid="{00000000-0005-0000-0000-0000D3010000}"/>
    <cellStyle name="20% - Accent5 2 31" xfId="479" xr:uid="{00000000-0005-0000-0000-0000D4010000}"/>
    <cellStyle name="20% - Accent5 2 32" xfId="480" xr:uid="{00000000-0005-0000-0000-0000D5010000}"/>
    <cellStyle name="20% - Accent5 2 33" xfId="481" xr:uid="{00000000-0005-0000-0000-0000D6010000}"/>
    <cellStyle name="20% - Accent5 2 34" xfId="482" xr:uid="{00000000-0005-0000-0000-0000D7010000}"/>
    <cellStyle name="20% - Accent5 2 35" xfId="483" xr:uid="{00000000-0005-0000-0000-0000D8010000}"/>
    <cellStyle name="20% - Accent5 2 36" xfId="484" xr:uid="{00000000-0005-0000-0000-0000D9010000}"/>
    <cellStyle name="20% - Accent5 2 37" xfId="485" xr:uid="{00000000-0005-0000-0000-0000DA010000}"/>
    <cellStyle name="20% - Accent5 2 38" xfId="486" xr:uid="{00000000-0005-0000-0000-0000DB010000}"/>
    <cellStyle name="20% - Accent5 2 39" xfId="487" xr:uid="{00000000-0005-0000-0000-0000DC010000}"/>
    <cellStyle name="20% - Accent5 2 4" xfId="488" xr:uid="{00000000-0005-0000-0000-0000DD010000}"/>
    <cellStyle name="20% - Accent5 2 40" xfId="489" xr:uid="{00000000-0005-0000-0000-0000DE010000}"/>
    <cellStyle name="20% - Accent5 2 41" xfId="490" xr:uid="{00000000-0005-0000-0000-0000DF010000}"/>
    <cellStyle name="20% - Accent5 2 42" xfId="491" xr:uid="{00000000-0005-0000-0000-0000E0010000}"/>
    <cellStyle name="20% - Accent5 2 43" xfId="492" xr:uid="{00000000-0005-0000-0000-0000E1010000}"/>
    <cellStyle name="20% - Accent5 2 44" xfId="493" xr:uid="{00000000-0005-0000-0000-0000E2010000}"/>
    <cellStyle name="20% - Accent5 2 45" xfId="494" xr:uid="{00000000-0005-0000-0000-0000E3010000}"/>
    <cellStyle name="20% - Accent5 2 46" xfId="495" xr:uid="{00000000-0005-0000-0000-0000E4010000}"/>
    <cellStyle name="20% - Accent5 2 47" xfId="496" xr:uid="{00000000-0005-0000-0000-0000E5010000}"/>
    <cellStyle name="20% - Accent5 2 48" xfId="497" xr:uid="{00000000-0005-0000-0000-0000E6010000}"/>
    <cellStyle name="20% - Accent5 2 49" xfId="498" xr:uid="{00000000-0005-0000-0000-0000E7010000}"/>
    <cellStyle name="20% - Accent5 2 5" xfId="499" xr:uid="{00000000-0005-0000-0000-0000E8010000}"/>
    <cellStyle name="20% - Accent5 2 50" xfId="500" xr:uid="{00000000-0005-0000-0000-0000E9010000}"/>
    <cellStyle name="20% - Accent5 2 51" xfId="501" xr:uid="{00000000-0005-0000-0000-0000EA010000}"/>
    <cellStyle name="20% - Accent5 2 52" xfId="502" xr:uid="{00000000-0005-0000-0000-0000EB010000}"/>
    <cellStyle name="20% - Accent5 2 6" xfId="503" xr:uid="{00000000-0005-0000-0000-0000EC010000}"/>
    <cellStyle name="20% - Accent5 2 7" xfId="504" xr:uid="{00000000-0005-0000-0000-0000ED010000}"/>
    <cellStyle name="20% - Accent5 2 8" xfId="505" xr:uid="{00000000-0005-0000-0000-0000EE010000}"/>
    <cellStyle name="20% - Accent5 2 9" xfId="506" xr:uid="{00000000-0005-0000-0000-0000EF010000}"/>
    <cellStyle name="20% - Accent5 3" xfId="507" xr:uid="{00000000-0005-0000-0000-0000F0010000}"/>
    <cellStyle name="20% - Accent5 3 10" xfId="508" xr:uid="{00000000-0005-0000-0000-0000F1010000}"/>
    <cellStyle name="20% - Accent5 3 11" xfId="509" xr:uid="{00000000-0005-0000-0000-0000F2010000}"/>
    <cellStyle name="20% - Accent5 3 12" xfId="510" xr:uid="{00000000-0005-0000-0000-0000F3010000}"/>
    <cellStyle name="20% - Accent5 3 13" xfId="511" xr:uid="{00000000-0005-0000-0000-0000F4010000}"/>
    <cellStyle name="20% - Accent5 3 14" xfId="512" xr:uid="{00000000-0005-0000-0000-0000F5010000}"/>
    <cellStyle name="20% - Accent5 3 15" xfId="513" xr:uid="{00000000-0005-0000-0000-0000F6010000}"/>
    <cellStyle name="20% - Accent5 3 16" xfId="514" xr:uid="{00000000-0005-0000-0000-0000F7010000}"/>
    <cellStyle name="20% - Accent5 3 17" xfId="515" xr:uid="{00000000-0005-0000-0000-0000F8010000}"/>
    <cellStyle name="20% - Accent5 3 18" xfId="516" xr:uid="{00000000-0005-0000-0000-0000F9010000}"/>
    <cellStyle name="20% - Accent5 3 19" xfId="517" xr:uid="{00000000-0005-0000-0000-0000FA010000}"/>
    <cellStyle name="20% - Accent5 3 2" xfId="518" xr:uid="{00000000-0005-0000-0000-0000FB010000}"/>
    <cellStyle name="20% - Accent5 3 20" xfId="519" xr:uid="{00000000-0005-0000-0000-0000FC010000}"/>
    <cellStyle name="20% - Accent5 3 21" xfId="520" xr:uid="{00000000-0005-0000-0000-0000FD010000}"/>
    <cellStyle name="20% - Accent5 3 22" xfId="521" xr:uid="{00000000-0005-0000-0000-0000FE010000}"/>
    <cellStyle name="20% - Accent5 3 23" xfId="522" xr:uid="{00000000-0005-0000-0000-0000FF010000}"/>
    <cellStyle name="20% - Accent5 3 24" xfId="523" xr:uid="{00000000-0005-0000-0000-000000020000}"/>
    <cellStyle name="20% - Accent5 3 25" xfId="524" xr:uid="{00000000-0005-0000-0000-000001020000}"/>
    <cellStyle name="20% - Accent5 3 26" xfId="525" xr:uid="{00000000-0005-0000-0000-000002020000}"/>
    <cellStyle name="20% - Accent5 3 27" xfId="526" xr:uid="{00000000-0005-0000-0000-000003020000}"/>
    <cellStyle name="20% - Accent5 3 28" xfId="527" xr:uid="{00000000-0005-0000-0000-000004020000}"/>
    <cellStyle name="20% - Accent5 3 29" xfId="528" xr:uid="{00000000-0005-0000-0000-000005020000}"/>
    <cellStyle name="20% - Accent5 3 3" xfId="529" xr:uid="{00000000-0005-0000-0000-000006020000}"/>
    <cellStyle name="20% - Accent5 3 30" xfId="530" xr:uid="{00000000-0005-0000-0000-000007020000}"/>
    <cellStyle name="20% - Accent5 3 31" xfId="531" xr:uid="{00000000-0005-0000-0000-000008020000}"/>
    <cellStyle name="20% - Accent5 3 4" xfId="532" xr:uid="{00000000-0005-0000-0000-000009020000}"/>
    <cellStyle name="20% - Accent5 3 5" xfId="533" xr:uid="{00000000-0005-0000-0000-00000A020000}"/>
    <cellStyle name="20% - Accent5 3 6" xfId="534" xr:uid="{00000000-0005-0000-0000-00000B020000}"/>
    <cellStyle name="20% - Accent5 3 7" xfId="535" xr:uid="{00000000-0005-0000-0000-00000C020000}"/>
    <cellStyle name="20% - Accent5 3 8" xfId="536" xr:uid="{00000000-0005-0000-0000-00000D020000}"/>
    <cellStyle name="20% - Accent5 3 9" xfId="537" xr:uid="{00000000-0005-0000-0000-00000E020000}"/>
    <cellStyle name="20% - Accent5 4" xfId="538" xr:uid="{00000000-0005-0000-0000-00000F020000}"/>
    <cellStyle name="20% - Accent5 4 10" xfId="539" xr:uid="{00000000-0005-0000-0000-000010020000}"/>
    <cellStyle name="20% - Accent5 4 11" xfId="540" xr:uid="{00000000-0005-0000-0000-000011020000}"/>
    <cellStyle name="20% - Accent5 4 12" xfId="541" xr:uid="{00000000-0005-0000-0000-000012020000}"/>
    <cellStyle name="20% - Accent5 4 13" xfId="542" xr:uid="{00000000-0005-0000-0000-000013020000}"/>
    <cellStyle name="20% - Accent5 4 14" xfId="543" xr:uid="{00000000-0005-0000-0000-000014020000}"/>
    <cellStyle name="20% - Accent5 4 15" xfId="544" xr:uid="{00000000-0005-0000-0000-000015020000}"/>
    <cellStyle name="20% - Accent5 4 16" xfId="545" xr:uid="{00000000-0005-0000-0000-000016020000}"/>
    <cellStyle name="20% - Accent5 4 17" xfId="546" xr:uid="{00000000-0005-0000-0000-000017020000}"/>
    <cellStyle name="20% - Accent5 4 18" xfId="547" xr:uid="{00000000-0005-0000-0000-000018020000}"/>
    <cellStyle name="20% - Accent5 4 19" xfId="548" xr:uid="{00000000-0005-0000-0000-000019020000}"/>
    <cellStyle name="20% - Accent5 4 2" xfId="549" xr:uid="{00000000-0005-0000-0000-00001A020000}"/>
    <cellStyle name="20% - Accent5 4 20" xfId="550" xr:uid="{00000000-0005-0000-0000-00001B020000}"/>
    <cellStyle name="20% - Accent5 4 21" xfId="551" xr:uid="{00000000-0005-0000-0000-00001C020000}"/>
    <cellStyle name="20% - Accent5 4 22" xfId="552" xr:uid="{00000000-0005-0000-0000-00001D020000}"/>
    <cellStyle name="20% - Accent5 4 23" xfId="553" xr:uid="{00000000-0005-0000-0000-00001E020000}"/>
    <cellStyle name="20% - Accent5 4 24" xfId="554" xr:uid="{00000000-0005-0000-0000-00001F020000}"/>
    <cellStyle name="20% - Accent5 4 25" xfId="555" xr:uid="{00000000-0005-0000-0000-000020020000}"/>
    <cellStyle name="20% - Accent5 4 26" xfId="556" xr:uid="{00000000-0005-0000-0000-000021020000}"/>
    <cellStyle name="20% - Accent5 4 27" xfId="557" xr:uid="{00000000-0005-0000-0000-000022020000}"/>
    <cellStyle name="20% - Accent5 4 28" xfId="558" xr:uid="{00000000-0005-0000-0000-000023020000}"/>
    <cellStyle name="20% - Accent5 4 3" xfId="559" xr:uid="{00000000-0005-0000-0000-000024020000}"/>
    <cellStyle name="20% - Accent5 4 4" xfId="560" xr:uid="{00000000-0005-0000-0000-000025020000}"/>
    <cellStyle name="20% - Accent5 4 5" xfId="561" xr:uid="{00000000-0005-0000-0000-000026020000}"/>
    <cellStyle name="20% - Accent5 4 6" xfId="562" xr:uid="{00000000-0005-0000-0000-000027020000}"/>
    <cellStyle name="20% - Accent5 4 7" xfId="563" xr:uid="{00000000-0005-0000-0000-000028020000}"/>
    <cellStyle name="20% - Accent5 4 8" xfId="564" xr:uid="{00000000-0005-0000-0000-000029020000}"/>
    <cellStyle name="20% - Accent5 4 9" xfId="565" xr:uid="{00000000-0005-0000-0000-00002A020000}"/>
    <cellStyle name="20% - Accent6 2" xfId="566" xr:uid="{00000000-0005-0000-0000-00002B020000}"/>
    <cellStyle name="20% - Accent6 2 10" xfId="567" xr:uid="{00000000-0005-0000-0000-00002C020000}"/>
    <cellStyle name="20% - Accent6 2 11" xfId="568" xr:uid="{00000000-0005-0000-0000-00002D020000}"/>
    <cellStyle name="20% - Accent6 2 12" xfId="569" xr:uid="{00000000-0005-0000-0000-00002E020000}"/>
    <cellStyle name="20% - Accent6 2 13" xfId="570" xr:uid="{00000000-0005-0000-0000-00002F020000}"/>
    <cellStyle name="20% - Accent6 2 14" xfId="571" xr:uid="{00000000-0005-0000-0000-000030020000}"/>
    <cellStyle name="20% - Accent6 2 15" xfId="572" xr:uid="{00000000-0005-0000-0000-000031020000}"/>
    <cellStyle name="20% - Accent6 2 16" xfId="573" xr:uid="{00000000-0005-0000-0000-000032020000}"/>
    <cellStyle name="20% - Accent6 2 17" xfId="574" xr:uid="{00000000-0005-0000-0000-000033020000}"/>
    <cellStyle name="20% - Accent6 2 18" xfId="575" xr:uid="{00000000-0005-0000-0000-000034020000}"/>
    <cellStyle name="20% - Accent6 2 19" xfId="576" xr:uid="{00000000-0005-0000-0000-000035020000}"/>
    <cellStyle name="20% - Accent6 2 2" xfId="577" xr:uid="{00000000-0005-0000-0000-000036020000}"/>
    <cellStyle name="20% - Accent6 2 20" xfId="578" xr:uid="{00000000-0005-0000-0000-000037020000}"/>
    <cellStyle name="20% - Accent6 2 21" xfId="579" xr:uid="{00000000-0005-0000-0000-000038020000}"/>
    <cellStyle name="20% - Accent6 2 22" xfId="580" xr:uid="{00000000-0005-0000-0000-000039020000}"/>
    <cellStyle name="20% - Accent6 2 23" xfId="581" xr:uid="{00000000-0005-0000-0000-00003A020000}"/>
    <cellStyle name="20% - Accent6 2 24" xfId="582" xr:uid="{00000000-0005-0000-0000-00003B020000}"/>
    <cellStyle name="20% - Accent6 2 25" xfId="583" xr:uid="{00000000-0005-0000-0000-00003C020000}"/>
    <cellStyle name="20% - Accent6 2 26" xfId="584" xr:uid="{00000000-0005-0000-0000-00003D020000}"/>
    <cellStyle name="20% - Accent6 2 27" xfId="585" xr:uid="{00000000-0005-0000-0000-00003E020000}"/>
    <cellStyle name="20% - Accent6 2 28" xfId="586" xr:uid="{00000000-0005-0000-0000-00003F020000}"/>
    <cellStyle name="20% - Accent6 2 29" xfId="587" xr:uid="{00000000-0005-0000-0000-000040020000}"/>
    <cellStyle name="20% - Accent6 2 3" xfId="588" xr:uid="{00000000-0005-0000-0000-000041020000}"/>
    <cellStyle name="20% - Accent6 2 30" xfId="589" xr:uid="{00000000-0005-0000-0000-000042020000}"/>
    <cellStyle name="20% - Accent6 2 31" xfId="590" xr:uid="{00000000-0005-0000-0000-000043020000}"/>
    <cellStyle name="20% - Accent6 2 32" xfId="591" xr:uid="{00000000-0005-0000-0000-000044020000}"/>
    <cellStyle name="20% - Accent6 2 33" xfId="592" xr:uid="{00000000-0005-0000-0000-000045020000}"/>
    <cellStyle name="20% - Accent6 2 34" xfId="593" xr:uid="{00000000-0005-0000-0000-000046020000}"/>
    <cellStyle name="20% - Accent6 2 35" xfId="594" xr:uid="{00000000-0005-0000-0000-000047020000}"/>
    <cellStyle name="20% - Accent6 2 36" xfId="595" xr:uid="{00000000-0005-0000-0000-000048020000}"/>
    <cellStyle name="20% - Accent6 2 37" xfId="596" xr:uid="{00000000-0005-0000-0000-000049020000}"/>
    <cellStyle name="20% - Accent6 2 38" xfId="597" xr:uid="{00000000-0005-0000-0000-00004A020000}"/>
    <cellStyle name="20% - Accent6 2 39" xfId="598" xr:uid="{00000000-0005-0000-0000-00004B020000}"/>
    <cellStyle name="20% - Accent6 2 4" xfId="599" xr:uid="{00000000-0005-0000-0000-00004C020000}"/>
    <cellStyle name="20% - Accent6 2 40" xfId="600" xr:uid="{00000000-0005-0000-0000-00004D020000}"/>
    <cellStyle name="20% - Accent6 2 41" xfId="601" xr:uid="{00000000-0005-0000-0000-00004E020000}"/>
    <cellStyle name="20% - Accent6 2 42" xfId="602" xr:uid="{00000000-0005-0000-0000-00004F020000}"/>
    <cellStyle name="20% - Accent6 2 43" xfId="603" xr:uid="{00000000-0005-0000-0000-000050020000}"/>
    <cellStyle name="20% - Accent6 2 44" xfId="604" xr:uid="{00000000-0005-0000-0000-000051020000}"/>
    <cellStyle name="20% - Accent6 2 45" xfId="605" xr:uid="{00000000-0005-0000-0000-000052020000}"/>
    <cellStyle name="20% - Accent6 2 46" xfId="606" xr:uid="{00000000-0005-0000-0000-000053020000}"/>
    <cellStyle name="20% - Accent6 2 47" xfId="607" xr:uid="{00000000-0005-0000-0000-000054020000}"/>
    <cellStyle name="20% - Accent6 2 48" xfId="608" xr:uid="{00000000-0005-0000-0000-000055020000}"/>
    <cellStyle name="20% - Accent6 2 49" xfId="609" xr:uid="{00000000-0005-0000-0000-000056020000}"/>
    <cellStyle name="20% - Accent6 2 5" xfId="610" xr:uid="{00000000-0005-0000-0000-000057020000}"/>
    <cellStyle name="20% - Accent6 2 50" xfId="611" xr:uid="{00000000-0005-0000-0000-000058020000}"/>
    <cellStyle name="20% - Accent6 2 51" xfId="612" xr:uid="{00000000-0005-0000-0000-000059020000}"/>
    <cellStyle name="20% - Accent6 2 52" xfId="613" xr:uid="{00000000-0005-0000-0000-00005A020000}"/>
    <cellStyle name="20% - Accent6 2 6" xfId="614" xr:uid="{00000000-0005-0000-0000-00005B020000}"/>
    <cellStyle name="20% - Accent6 2 7" xfId="615" xr:uid="{00000000-0005-0000-0000-00005C020000}"/>
    <cellStyle name="20% - Accent6 2 8" xfId="616" xr:uid="{00000000-0005-0000-0000-00005D020000}"/>
    <cellStyle name="20% - Accent6 2 9" xfId="617" xr:uid="{00000000-0005-0000-0000-00005E020000}"/>
    <cellStyle name="20% - Accent6 3" xfId="618" xr:uid="{00000000-0005-0000-0000-00005F020000}"/>
    <cellStyle name="20% - Accent6 3 10" xfId="619" xr:uid="{00000000-0005-0000-0000-000060020000}"/>
    <cellStyle name="20% - Accent6 3 11" xfId="620" xr:uid="{00000000-0005-0000-0000-000061020000}"/>
    <cellStyle name="20% - Accent6 3 12" xfId="621" xr:uid="{00000000-0005-0000-0000-000062020000}"/>
    <cellStyle name="20% - Accent6 3 13" xfId="622" xr:uid="{00000000-0005-0000-0000-000063020000}"/>
    <cellStyle name="20% - Accent6 3 14" xfId="623" xr:uid="{00000000-0005-0000-0000-000064020000}"/>
    <cellStyle name="20% - Accent6 3 15" xfId="624" xr:uid="{00000000-0005-0000-0000-000065020000}"/>
    <cellStyle name="20% - Accent6 3 16" xfId="625" xr:uid="{00000000-0005-0000-0000-000066020000}"/>
    <cellStyle name="20% - Accent6 3 17" xfId="626" xr:uid="{00000000-0005-0000-0000-000067020000}"/>
    <cellStyle name="20% - Accent6 3 18" xfId="627" xr:uid="{00000000-0005-0000-0000-000068020000}"/>
    <cellStyle name="20% - Accent6 3 19" xfId="628" xr:uid="{00000000-0005-0000-0000-000069020000}"/>
    <cellStyle name="20% - Accent6 3 2" xfId="629" xr:uid="{00000000-0005-0000-0000-00006A020000}"/>
    <cellStyle name="20% - Accent6 3 20" xfId="630" xr:uid="{00000000-0005-0000-0000-00006B020000}"/>
    <cellStyle name="20% - Accent6 3 21" xfId="631" xr:uid="{00000000-0005-0000-0000-00006C020000}"/>
    <cellStyle name="20% - Accent6 3 22" xfId="632" xr:uid="{00000000-0005-0000-0000-00006D020000}"/>
    <cellStyle name="20% - Accent6 3 23" xfId="633" xr:uid="{00000000-0005-0000-0000-00006E020000}"/>
    <cellStyle name="20% - Accent6 3 24" xfId="634" xr:uid="{00000000-0005-0000-0000-00006F020000}"/>
    <cellStyle name="20% - Accent6 3 25" xfId="635" xr:uid="{00000000-0005-0000-0000-000070020000}"/>
    <cellStyle name="20% - Accent6 3 26" xfId="636" xr:uid="{00000000-0005-0000-0000-000071020000}"/>
    <cellStyle name="20% - Accent6 3 27" xfId="637" xr:uid="{00000000-0005-0000-0000-000072020000}"/>
    <cellStyle name="20% - Accent6 3 28" xfId="638" xr:uid="{00000000-0005-0000-0000-000073020000}"/>
    <cellStyle name="20% - Accent6 3 29" xfId="639" xr:uid="{00000000-0005-0000-0000-000074020000}"/>
    <cellStyle name="20% - Accent6 3 3" xfId="640" xr:uid="{00000000-0005-0000-0000-000075020000}"/>
    <cellStyle name="20% - Accent6 3 30" xfId="641" xr:uid="{00000000-0005-0000-0000-000076020000}"/>
    <cellStyle name="20% - Accent6 3 31" xfId="642" xr:uid="{00000000-0005-0000-0000-000077020000}"/>
    <cellStyle name="20% - Accent6 3 4" xfId="643" xr:uid="{00000000-0005-0000-0000-000078020000}"/>
    <cellStyle name="20% - Accent6 3 5" xfId="644" xr:uid="{00000000-0005-0000-0000-000079020000}"/>
    <cellStyle name="20% - Accent6 3 6" xfId="645" xr:uid="{00000000-0005-0000-0000-00007A020000}"/>
    <cellStyle name="20% - Accent6 3 7" xfId="646" xr:uid="{00000000-0005-0000-0000-00007B020000}"/>
    <cellStyle name="20% - Accent6 3 8" xfId="647" xr:uid="{00000000-0005-0000-0000-00007C020000}"/>
    <cellStyle name="20% - Accent6 3 9" xfId="648" xr:uid="{00000000-0005-0000-0000-00007D020000}"/>
    <cellStyle name="20% - Accent6 4" xfId="649" xr:uid="{00000000-0005-0000-0000-00007E020000}"/>
    <cellStyle name="20% - Accent6 4 10" xfId="650" xr:uid="{00000000-0005-0000-0000-00007F020000}"/>
    <cellStyle name="20% - Accent6 4 11" xfId="651" xr:uid="{00000000-0005-0000-0000-000080020000}"/>
    <cellStyle name="20% - Accent6 4 12" xfId="652" xr:uid="{00000000-0005-0000-0000-000081020000}"/>
    <cellStyle name="20% - Accent6 4 13" xfId="653" xr:uid="{00000000-0005-0000-0000-000082020000}"/>
    <cellStyle name="20% - Accent6 4 14" xfId="654" xr:uid="{00000000-0005-0000-0000-000083020000}"/>
    <cellStyle name="20% - Accent6 4 15" xfId="655" xr:uid="{00000000-0005-0000-0000-000084020000}"/>
    <cellStyle name="20% - Accent6 4 16" xfId="656" xr:uid="{00000000-0005-0000-0000-000085020000}"/>
    <cellStyle name="20% - Accent6 4 17" xfId="657" xr:uid="{00000000-0005-0000-0000-000086020000}"/>
    <cellStyle name="20% - Accent6 4 18" xfId="658" xr:uid="{00000000-0005-0000-0000-000087020000}"/>
    <cellStyle name="20% - Accent6 4 19" xfId="659" xr:uid="{00000000-0005-0000-0000-000088020000}"/>
    <cellStyle name="20% - Accent6 4 2" xfId="660" xr:uid="{00000000-0005-0000-0000-000089020000}"/>
    <cellStyle name="20% - Accent6 4 20" xfId="661" xr:uid="{00000000-0005-0000-0000-00008A020000}"/>
    <cellStyle name="20% - Accent6 4 21" xfId="662" xr:uid="{00000000-0005-0000-0000-00008B020000}"/>
    <cellStyle name="20% - Accent6 4 22" xfId="663" xr:uid="{00000000-0005-0000-0000-00008C020000}"/>
    <cellStyle name="20% - Accent6 4 23" xfId="664" xr:uid="{00000000-0005-0000-0000-00008D020000}"/>
    <cellStyle name="20% - Accent6 4 24" xfId="665" xr:uid="{00000000-0005-0000-0000-00008E020000}"/>
    <cellStyle name="20% - Accent6 4 25" xfId="666" xr:uid="{00000000-0005-0000-0000-00008F020000}"/>
    <cellStyle name="20% - Accent6 4 26" xfId="667" xr:uid="{00000000-0005-0000-0000-000090020000}"/>
    <cellStyle name="20% - Accent6 4 27" xfId="668" xr:uid="{00000000-0005-0000-0000-000091020000}"/>
    <cellStyle name="20% - Accent6 4 28" xfId="669" xr:uid="{00000000-0005-0000-0000-000092020000}"/>
    <cellStyle name="20% - Accent6 4 3" xfId="670" xr:uid="{00000000-0005-0000-0000-000093020000}"/>
    <cellStyle name="20% - Accent6 4 4" xfId="671" xr:uid="{00000000-0005-0000-0000-000094020000}"/>
    <cellStyle name="20% - Accent6 4 5" xfId="672" xr:uid="{00000000-0005-0000-0000-000095020000}"/>
    <cellStyle name="20% - Accent6 4 6" xfId="673" xr:uid="{00000000-0005-0000-0000-000096020000}"/>
    <cellStyle name="20% - Accent6 4 7" xfId="674" xr:uid="{00000000-0005-0000-0000-000097020000}"/>
    <cellStyle name="20% - Accent6 4 8" xfId="675" xr:uid="{00000000-0005-0000-0000-000098020000}"/>
    <cellStyle name="20% - Accent6 4 9" xfId="676" xr:uid="{00000000-0005-0000-0000-000099020000}"/>
    <cellStyle name="40% - Accent1 2" xfId="677" xr:uid="{00000000-0005-0000-0000-00009A020000}"/>
    <cellStyle name="40% - Accent1 2 10" xfId="678" xr:uid="{00000000-0005-0000-0000-00009B020000}"/>
    <cellStyle name="40% - Accent1 2 11" xfId="679" xr:uid="{00000000-0005-0000-0000-00009C020000}"/>
    <cellStyle name="40% - Accent1 2 12" xfId="680" xr:uid="{00000000-0005-0000-0000-00009D020000}"/>
    <cellStyle name="40% - Accent1 2 13" xfId="681" xr:uid="{00000000-0005-0000-0000-00009E020000}"/>
    <cellStyle name="40% - Accent1 2 14" xfId="682" xr:uid="{00000000-0005-0000-0000-00009F020000}"/>
    <cellStyle name="40% - Accent1 2 15" xfId="683" xr:uid="{00000000-0005-0000-0000-0000A0020000}"/>
    <cellStyle name="40% - Accent1 2 16" xfId="684" xr:uid="{00000000-0005-0000-0000-0000A1020000}"/>
    <cellStyle name="40% - Accent1 2 17" xfId="685" xr:uid="{00000000-0005-0000-0000-0000A2020000}"/>
    <cellStyle name="40% - Accent1 2 18" xfId="686" xr:uid="{00000000-0005-0000-0000-0000A3020000}"/>
    <cellStyle name="40% - Accent1 2 19" xfId="687" xr:uid="{00000000-0005-0000-0000-0000A4020000}"/>
    <cellStyle name="40% - Accent1 2 2" xfId="688" xr:uid="{00000000-0005-0000-0000-0000A5020000}"/>
    <cellStyle name="40% - Accent1 2 20" xfId="689" xr:uid="{00000000-0005-0000-0000-0000A6020000}"/>
    <cellStyle name="40% - Accent1 2 21" xfId="690" xr:uid="{00000000-0005-0000-0000-0000A7020000}"/>
    <cellStyle name="40% - Accent1 2 22" xfId="691" xr:uid="{00000000-0005-0000-0000-0000A8020000}"/>
    <cellStyle name="40% - Accent1 2 23" xfId="692" xr:uid="{00000000-0005-0000-0000-0000A9020000}"/>
    <cellStyle name="40% - Accent1 2 24" xfId="693" xr:uid="{00000000-0005-0000-0000-0000AA020000}"/>
    <cellStyle name="40% - Accent1 2 25" xfId="694" xr:uid="{00000000-0005-0000-0000-0000AB020000}"/>
    <cellStyle name="40% - Accent1 2 26" xfId="695" xr:uid="{00000000-0005-0000-0000-0000AC020000}"/>
    <cellStyle name="40% - Accent1 2 27" xfId="696" xr:uid="{00000000-0005-0000-0000-0000AD020000}"/>
    <cellStyle name="40% - Accent1 2 28" xfId="697" xr:uid="{00000000-0005-0000-0000-0000AE020000}"/>
    <cellStyle name="40% - Accent1 2 29" xfId="698" xr:uid="{00000000-0005-0000-0000-0000AF020000}"/>
    <cellStyle name="40% - Accent1 2 3" xfId="699" xr:uid="{00000000-0005-0000-0000-0000B0020000}"/>
    <cellStyle name="40% - Accent1 2 30" xfId="700" xr:uid="{00000000-0005-0000-0000-0000B1020000}"/>
    <cellStyle name="40% - Accent1 2 31" xfId="701" xr:uid="{00000000-0005-0000-0000-0000B2020000}"/>
    <cellStyle name="40% - Accent1 2 32" xfId="702" xr:uid="{00000000-0005-0000-0000-0000B3020000}"/>
    <cellStyle name="40% - Accent1 2 33" xfId="703" xr:uid="{00000000-0005-0000-0000-0000B4020000}"/>
    <cellStyle name="40% - Accent1 2 34" xfId="704" xr:uid="{00000000-0005-0000-0000-0000B5020000}"/>
    <cellStyle name="40% - Accent1 2 35" xfId="705" xr:uid="{00000000-0005-0000-0000-0000B6020000}"/>
    <cellStyle name="40% - Accent1 2 36" xfId="706" xr:uid="{00000000-0005-0000-0000-0000B7020000}"/>
    <cellStyle name="40% - Accent1 2 37" xfId="707" xr:uid="{00000000-0005-0000-0000-0000B8020000}"/>
    <cellStyle name="40% - Accent1 2 38" xfId="708" xr:uid="{00000000-0005-0000-0000-0000B9020000}"/>
    <cellStyle name="40% - Accent1 2 39" xfId="709" xr:uid="{00000000-0005-0000-0000-0000BA020000}"/>
    <cellStyle name="40% - Accent1 2 4" xfId="710" xr:uid="{00000000-0005-0000-0000-0000BB020000}"/>
    <cellStyle name="40% - Accent1 2 40" xfId="711" xr:uid="{00000000-0005-0000-0000-0000BC020000}"/>
    <cellStyle name="40% - Accent1 2 41" xfId="712" xr:uid="{00000000-0005-0000-0000-0000BD020000}"/>
    <cellStyle name="40% - Accent1 2 42" xfId="713" xr:uid="{00000000-0005-0000-0000-0000BE020000}"/>
    <cellStyle name="40% - Accent1 2 43" xfId="714" xr:uid="{00000000-0005-0000-0000-0000BF020000}"/>
    <cellStyle name="40% - Accent1 2 44" xfId="715" xr:uid="{00000000-0005-0000-0000-0000C0020000}"/>
    <cellStyle name="40% - Accent1 2 45" xfId="716" xr:uid="{00000000-0005-0000-0000-0000C1020000}"/>
    <cellStyle name="40% - Accent1 2 46" xfId="717" xr:uid="{00000000-0005-0000-0000-0000C2020000}"/>
    <cellStyle name="40% - Accent1 2 47" xfId="718" xr:uid="{00000000-0005-0000-0000-0000C3020000}"/>
    <cellStyle name="40% - Accent1 2 48" xfId="719" xr:uid="{00000000-0005-0000-0000-0000C4020000}"/>
    <cellStyle name="40% - Accent1 2 49" xfId="720" xr:uid="{00000000-0005-0000-0000-0000C5020000}"/>
    <cellStyle name="40% - Accent1 2 5" xfId="721" xr:uid="{00000000-0005-0000-0000-0000C6020000}"/>
    <cellStyle name="40% - Accent1 2 50" xfId="722" xr:uid="{00000000-0005-0000-0000-0000C7020000}"/>
    <cellStyle name="40% - Accent1 2 51" xfId="723" xr:uid="{00000000-0005-0000-0000-0000C8020000}"/>
    <cellStyle name="40% - Accent1 2 52" xfId="724" xr:uid="{00000000-0005-0000-0000-0000C9020000}"/>
    <cellStyle name="40% - Accent1 2 6" xfId="725" xr:uid="{00000000-0005-0000-0000-0000CA020000}"/>
    <cellStyle name="40% - Accent1 2 7" xfId="726" xr:uid="{00000000-0005-0000-0000-0000CB020000}"/>
    <cellStyle name="40% - Accent1 2 8" xfId="727" xr:uid="{00000000-0005-0000-0000-0000CC020000}"/>
    <cellStyle name="40% - Accent1 2 9" xfId="728" xr:uid="{00000000-0005-0000-0000-0000CD020000}"/>
    <cellStyle name="40% - Accent1 3" xfId="729" xr:uid="{00000000-0005-0000-0000-0000CE020000}"/>
    <cellStyle name="40% - Accent1 3 10" xfId="730" xr:uid="{00000000-0005-0000-0000-0000CF020000}"/>
    <cellStyle name="40% - Accent1 3 11" xfId="731" xr:uid="{00000000-0005-0000-0000-0000D0020000}"/>
    <cellStyle name="40% - Accent1 3 12" xfId="732" xr:uid="{00000000-0005-0000-0000-0000D1020000}"/>
    <cellStyle name="40% - Accent1 3 13" xfId="733" xr:uid="{00000000-0005-0000-0000-0000D2020000}"/>
    <cellStyle name="40% - Accent1 3 14" xfId="734" xr:uid="{00000000-0005-0000-0000-0000D3020000}"/>
    <cellStyle name="40% - Accent1 3 15" xfId="735" xr:uid="{00000000-0005-0000-0000-0000D4020000}"/>
    <cellStyle name="40% - Accent1 3 16" xfId="736" xr:uid="{00000000-0005-0000-0000-0000D5020000}"/>
    <cellStyle name="40% - Accent1 3 17" xfId="737" xr:uid="{00000000-0005-0000-0000-0000D6020000}"/>
    <cellStyle name="40% - Accent1 3 18" xfId="738" xr:uid="{00000000-0005-0000-0000-0000D7020000}"/>
    <cellStyle name="40% - Accent1 3 19" xfId="739" xr:uid="{00000000-0005-0000-0000-0000D8020000}"/>
    <cellStyle name="40% - Accent1 3 2" xfId="740" xr:uid="{00000000-0005-0000-0000-0000D9020000}"/>
    <cellStyle name="40% - Accent1 3 20" xfId="741" xr:uid="{00000000-0005-0000-0000-0000DA020000}"/>
    <cellStyle name="40% - Accent1 3 21" xfId="742" xr:uid="{00000000-0005-0000-0000-0000DB020000}"/>
    <cellStyle name="40% - Accent1 3 22" xfId="743" xr:uid="{00000000-0005-0000-0000-0000DC020000}"/>
    <cellStyle name="40% - Accent1 3 23" xfId="744" xr:uid="{00000000-0005-0000-0000-0000DD020000}"/>
    <cellStyle name="40% - Accent1 3 24" xfId="745" xr:uid="{00000000-0005-0000-0000-0000DE020000}"/>
    <cellStyle name="40% - Accent1 3 25" xfId="746" xr:uid="{00000000-0005-0000-0000-0000DF020000}"/>
    <cellStyle name="40% - Accent1 3 26" xfId="747" xr:uid="{00000000-0005-0000-0000-0000E0020000}"/>
    <cellStyle name="40% - Accent1 3 27" xfId="748" xr:uid="{00000000-0005-0000-0000-0000E1020000}"/>
    <cellStyle name="40% - Accent1 3 28" xfId="749" xr:uid="{00000000-0005-0000-0000-0000E2020000}"/>
    <cellStyle name="40% - Accent1 3 29" xfId="750" xr:uid="{00000000-0005-0000-0000-0000E3020000}"/>
    <cellStyle name="40% - Accent1 3 3" xfId="751" xr:uid="{00000000-0005-0000-0000-0000E4020000}"/>
    <cellStyle name="40% - Accent1 3 30" xfId="752" xr:uid="{00000000-0005-0000-0000-0000E5020000}"/>
    <cellStyle name="40% - Accent1 3 31" xfId="753" xr:uid="{00000000-0005-0000-0000-0000E6020000}"/>
    <cellStyle name="40% - Accent1 3 4" xfId="754" xr:uid="{00000000-0005-0000-0000-0000E7020000}"/>
    <cellStyle name="40% - Accent1 3 5" xfId="755" xr:uid="{00000000-0005-0000-0000-0000E8020000}"/>
    <cellStyle name="40% - Accent1 3 6" xfId="756" xr:uid="{00000000-0005-0000-0000-0000E9020000}"/>
    <cellStyle name="40% - Accent1 3 7" xfId="757" xr:uid="{00000000-0005-0000-0000-0000EA020000}"/>
    <cellStyle name="40% - Accent1 3 8" xfId="758" xr:uid="{00000000-0005-0000-0000-0000EB020000}"/>
    <cellStyle name="40% - Accent1 3 9" xfId="759" xr:uid="{00000000-0005-0000-0000-0000EC020000}"/>
    <cellStyle name="40% - Accent1 4" xfId="760" xr:uid="{00000000-0005-0000-0000-0000ED020000}"/>
    <cellStyle name="40% - Accent1 4 10" xfId="761" xr:uid="{00000000-0005-0000-0000-0000EE020000}"/>
    <cellStyle name="40% - Accent1 4 11" xfId="762" xr:uid="{00000000-0005-0000-0000-0000EF020000}"/>
    <cellStyle name="40% - Accent1 4 12" xfId="763" xr:uid="{00000000-0005-0000-0000-0000F0020000}"/>
    <cellStyle name="40% - Accent1 4 13" xfId="764" xr:uid="{00000000-0005-0000-0000-0000F1020000}"/>
    <cellStyle name="40% - Accent1 4 14" xfId="765" xr:uid="{00000000-0005-0000-0000-0000F2020000}"/>
    <cellStyle name="40% - Accent1 4 15" xfId="766" xr:uid="{00000000-0005-0000-0000-0000F3020000}"/>
    <cellStyle name="40% - Accent1 4 16" xfId="767" xr:uid="{00000000-0005-0000-0000-0000F4020000}"/>
    <cellStyle name="40% - Accent1 4 17" xfId="768" xr:uid="{00000000-0005-0000-0000-0000F5020000}"/>
    <cellStyle name="40% - Accent1 4 18" xfId="769" xr:uid="{00000000-0005-0000-0000-0000F6020000}"/>
    <cellStyle name="40% - Accent1 4 19" xfId="770" xr:uid="{00000000-0005-0000-0000-0000F7020000}"/>
    <cellStyle name="40% - Accent1 4 2" xfId="771" xr:uid="{00000000-0005-0000-0000-0000F8020000}"/>
    <cellStyle name="40% - Accent1 4 20" xfId="772" xr:uid="{00000000-0005-0000-0000-0000F9020000}"/>
    <cellStyle name="40% - Accent1 4 21" xfId="773" xr:uid="{00000000-0005-0000-0000-0000FA020000}"/>
    <cellStyle name="40% - Accent1 4 22" xfId="774" xr:uid="{00000000-0005-0000-0000-0000FB020000}"/>
    <cellStyle name="40% - Accent1 4 23" xfId="775" xr:uid="{00000000-0005-0000-0000-0000FC020000}"/>
    <cellStyle name="40% - Accent1 4 24" xfId="776" xr:uid="{00000000-0005-0000-0000-0000FD020000}"/>
    <cellStyle name="40% - Accent1 4 25" xfId="777" xr:uid="{00000000-0005-0000-0000-0000FE020000}"/>
    <cellStyle name="40% - Accent1 4 26" xfId="778" xr:uid="{00000000-0005-0000-0000-0000FF020000}"/>
    <cellStyle name="40% - Accent1 4 27" xfId="779" xr:uid="{00000000-0005-0000-0000-000000030000}"/>
    <cellStyle name="40% - Accent1 4 28" xfId="780" xr:uid="{00000000-0005-0000-0000-000001030000}"/>
    <cellStyle name="40% - Accent1 4 3" xfId="781" xr:uid="{00000000-0005-0000-0000-000002030000}"/>
    <cellStyle name="40% - Accent1 4 4" xfId="782" xr:uid="{00000000-0005-0000-0000-000003030000}"/>
    <cellStyle name="40% - Accent1 4 5" xfId="783" xr:uid="{00000000-0005-0000-0000-000004030000}"/>
    <cellStyle name="40% - Accent1 4 6" xfId="784" xr:uid="{00000000-0005-0000-0000-000005030000}"/>
    <cellStyle name="40% - Accent1 4 7" xfId="785" xr:uid="{00000000-0005-0000-0000-000006030000}"/>
    <cellStyle name="40% - Accent1 4 8" xfId="786" xr:uid="{00000000-0005-0000-0000-000007030000}"/>
    <cellStyle name="40% - Accent1 4 9" xfId="787" xr:uid="{00000000-0005-0000-0000-000008030000}"/>
    <cellStyle name="40% - Accent2 2" xfId="788" xr:uid="{00000000-0005-0000-0000-000009030000}"/>
    <cellStyle name="40% - Accent2 2 10" xfId="789" xr:uid="{00000000-0005-0000-0000-00000A030000}"/>
    <cellStyle name="40% - Accent2 2 11" xfId="790" xr:uid="{00000000-0005-0000-0000-00000B030000}"/>
    <cellStyle name="40% - Accent2 2 12" xfId="791" xr:uid="{00000000-0005-0000-0000-00000C030000}"/>
    <cellStyle name="40% - Accent2 2 13" xfId="792" xr:uid="{00000000-0005-0000-0000-00000D030000}"/>
    <cellStyle name="40% - Accent2 2 14" xfId="793" xr:uid="{00000000-0005-0000-0000-00000E030000}"/>
    <cellStyle name="40% - Accent2 2 15" xfId="794" xr:uid="{00000000-0005-0000-0000-00000F030000}"/>
    <cellStyle name="40% - Accent2 2 16" xfId="795" xr:uid="{00000000-0005-0000-0000-000010030000}"/>
    <cellStyle name="40% - Accent2 2 17" xfId="796" xr:uid="{00000000-0005-0000-0000-000011030000}"/>
    <cellStyle name="40% - Accent2 2 18" xfId="797" xr:uid="{00000000-0005-0000-0000-000012030000}"/>
    <cellStyle name="40% - Accent2 2 19" xfId="798" xr:uid="{00000000-0005-0000-0000-000013030000}"/>
    <cellStyle name="40% - Accent2 2 2" xfId="799" xr:uid="{00000000-0005-0000-0000-000014030000}"/>
    <cellStyle name="40% - Accent2 2 20" xfId="800" xr:uid="{00000000-0005-0000-0000-000015030000}"/>
    <cellStyle name="40% - Accent2 2 21" xfId="801" xr:uid="{00000000-0005-0000-0000-000016030000}"/>
    <cellStyle name="40% - Accent2 2 22" xfId="802" xr:uid="{00000000-0005-0000-0000-000017030000}"/>
    <cellStyle name="40% - Accent2 2 23" xfId="803" xr:uid="{00000000-0005-0000-0000-000018030000}"/>
    <cellStyle name="40% - Accent2 2 24" xfId="804" xr:uid="{00000000-0005-0000-0000-000019030000}"/>
    <cellStyle name="40% - Accent2 2 25" xfId="805" xr:uid="{00000000-0005-0000-0000-00001A030000}"/>
    <cellStyle name="40% - Accent2 2 26" xfId="806" xr:uid="{00000000-0005-0000-0000-00001B030000}"/>
    <cellStyle name="40% - Accent2 2 27" xfId="807" xr:uid="{00000000-0005-0000-0000-00001C030000}"/>
    <cellStyle name="40% - Accent2 2 28" xfId="808" xr:uid="{00000000-0005-0000-0000-00001D030000}"/>
    <cellStyle name="40% - Accent2 2 29" xfId="809" xr:uid="{00000000-0005-0000-0000-00001E030000}"/>
    <cellStyle name="40% - Accent2 2 3" xfId="810" xr:uid="{00000000-0005-0000-0000-00001F030000}"/>
    <cellStyle name="40% - Accent2 2 30" xfId="811" xr:uid="{00000000-0005-0000-0000-000020030000}"/>
    <cellStyle name="40% - Accent2 2 31" xfId="812" xr:uid="{00000000-0005-0000-0000-000021030000}"/>
    <cellStyle name="40% - Accent2 2 32" xfId="813" xr:uid="{00000000-0005-0000-0000-000022030000}"/>
    <cellStyle name="40% - Accent2 2 33" xfId="814" xr:uid="{00000000-0005-0000-0000-000023030000}"/>
    <cellStyle name="40% - Accent2 2 34" xfId="815" xr:uid="{00000000-0005-0000-0000-000024030000}"/>
    <cellStyle name="40% - Accent2 2 35" xfId="816" xr:uid="{00000000-0005-0000-0000-000025030000}"/>
    <cellStyle name="40% - Accent2 2 36" xfId="817" xr:uid="{00000000-0005-0000-0000-000026030000}"/>
    <cellStyle name="40% - Accent2 2 37" xfId="818" xr:uid="{00000000-0005-0000-0000-000027030000}"/>
    <cellStyle name="40% - Accent2 2 38" xfId="819" xr:uid="{00000000-0005-0000-0000-000028030000}"/>
    <cellStyle name="40% - Accent2 2 39" xfId="820" xr:uid="{00000000-0005-0000-0000-000029030000}"/>
    <cellStyle name="40% - Accent2 2 4" xfId="821" xr:uid="{00000000-0005-0000-0000-00002A030000}"/>
    <cellStyle name="40% - Accent2 2 40" xfId="822" xr:uid="{00000000-0005-0000-0000-00002B030000}"/>
    <cellStyle name="40% - Accent2 2 41" xfId="823" xr:uid="{00000000-0005-0000-0000-00002C030000}"/>
    <cellStyle name="40% - Accent2 2 42" xfId="824" xr:uid="{00000000-0005-0000-0000-00002D030000}"/>
    <cellStyle name="40% - Accent2 2 43" xfId="825" xr:uid="{00000000-0005-0000-0000-00002E030000}"/>
    <cellStyle name="40% - Accent2 2 44" xfId="826" xr:uid="{00000000-0005-0000-0000-00002F030000}"/>
    <cellStyle name="40% - Accent2 2 45" xfId="827" xr:uid="{00000000-0005-0000-0000-000030030000}"/>
    <cellStyle name="40% - Accent2 2 46" xfId="828" xr:uid="{00000000-0005-0000-0000-000031030000}"/>
    <cellStyle name="40% - Accent2 2 47" xfId="829" xr:uid="{00000000-0005-0000-0000-000032030000}"/>
    <cellStyle name="40% - Accent2 2 48" xfId="830" xr:uid="{00000000-0005-0000-0000-000033030000}"/>
    <cellStyle name="40% - Accent2 2 49" xfId="831" xr:uid="{00000000-0005-0000-0000-000034030000}"/>
    <cellStyle name="40% - Accent2 2 5" xfId="832" xr:uid="{00000000-0005-0000-0000-000035030000}"/>
    <cellStyle name="40% - Accent2 2 50" xfId="833" xr:uid="{00000000-0005-0000-0000-000036030000}"/>
    <cellStyle name="40% - Accent2 2 51" xfId="834" xr:uid="{00000000-0005-0000-0000-000037030000}"/>
    <cellStyle name="40% - Accent2 2 52" xfId="835" xr:uid="{00000000-0005-0000-0000-000038030000}"/>
    <cellStyle name="40% - Accent2 2 6" xfId="836" xr:uid="{00000000-0005-0000-0000-000039030000}"/>
    <cellStyle name="40% - Accent2 2 7" xfId="837" xr:uid="{00000000-0005-0000-0000-00003A030000}"/>
    <cellStyle name="40% - Accent2 2 8" xfId="838" xr:uid="{00000000-0005-0000-0000-00003B030000}"/>
    <cellStyle name="40% - Accent2 2 9" xfId="839" xr:uid="{00000000-0005-0000-0000-00003C030000}"/>
    <cellStyle name="40% - Accent2 3" xfId="840" xr:uid="{00000000-0005-0000-0000-00003D030000}"/>
    <cellStyle name="40% - Accent2 3 10" xfId="841" xr:uid="{00000000-0005-0000-0000-00003E030000}"/>
    <cellStyle name="40% - Accent2 3 11" xfId="842" xr:uid="{00000000-0005-0000-0000-00003F030000}"/>
    <cellStyle name="40% - Accent2 3 12" xfId="843" xr:uid="{00000000-0005-0000-0000-000040030000}"/>
    <cellStyle name="40% - Accent2 3 13" xfId="844" xr:uid="{00000000-0005-0000-0000-000041030000}"/>
    <cellStyle name="40% - Accent2 3 14" xfId="845" xr:uid="{00000000-0005-0000-0000-000042030000}"/>
    <cellStyle name="40% - Accent2 3 15" xfId="846" xr:uid="{00000000-0005-0000-0000-000043030000}"/>
    <cellStyle name="40% - Accent2 3 16" xfId="847" xr:uid="{00000000-0005-0000-0000-000044030000}"/>
    <cellStyle name="40% - Accent2 3 17" xfId="848" xr:uid="{00000000-0005-0000-0000-000045030000}"/>
    <cellStyle name="40% - Accent2 3 18" xfId="849" xr:uid="{00000000-0005-0000-0000-000046030000}"/>
    <cellStyle name="40% - Accent2 3 19" xfId="850" xr:uid="{00000000-0005-0000-0000-000047030000}"/>
    <cellStyle name="40% - Accent2 3 2" xfId="851" xr:uid="{00000000-0005-0000-0000-000048030000}"/>
    <cellStyle name="40% - Accent2 3 20" xfId="852" xr:uid="{00000000-0005-0000-0000-000049030000}"/>
    <cellStyle name="40% - Accent2 3 21" xfId="853" xr:uid="{00000000-0005-0000-0000-00004A030000}"/>
    <cellStyle name="40% - Accent2 3 22" xfId="854" xr:uid="{00000000-0005-0000-0000-00004B030000}"/>
    <cellStyle name="40% - Accent2 3 23" xfId="855" xr:uid="{00000000-0005-0000-0000-00004C030000}"/>
    <cellStyle name="40% - Accent2 3 24" xfId="856" xr:uid="{00000000-0005-0000-0000-00004D030000}"/>
    <cellStyle name="40% - Accent2 3 25" xfId="857" xr:uid="{00000000-0005-0000-0000-00004E030000}"/>
    <cellStyle name="40% - Accent2 3 26" xfId="858" xr:uid="{00000000-0005-0000-0000-00004F030000}"/>
    <cellStyle name="40% - Accent2 3 27" xfId="859" xr:uid="{00000000-0005-0000-0000-000050030000}"/>
    <cellStyle name="40% - Accent2 3 28" xfId="860" xr:uid="{00000000-0005-0000-0000-000051030000}"/>
    <cellStyle name="40% - Accent2 3 29" xfId="861" xr:uid="{00000000-0005-0000-0000-000052030000}"/>
    <cellStyle name="40% - Accent2 3 3" xfId="862" xr:uid="{00000000-0005-0000-0000-000053030000}"/>
    <cellStyle name="40% - Accent2 3 30" xfId="863" xr:uid="{00000000-0005-0000-0000-000054030000}"/>
    <cellStyle name="40% - Accent2 3 31" xfId="864" xr:uid="{00000000-0005-0000-0000-000055030000}"/>
    <cellStyle name="40% - Accent2 3 4" xfId="865" xr:uid="{00000000-0005-0000-0000-000056030000}"/>
    <cellStyle name="40% - Accent2 3 5" xfId="866" xr:uid="{00000000-0005-0000-0000-000057030000}"/>
    <cellStyle name="40% - Accent2 3 6" xfId="867" xr:uid="{00000000-0005-0000-0000-000058030000}"/>
    <cellStyle name="40% - Accent2 3 7" xfId="868" xr:uid="{00000000-0005-0000-0000-000059030000}"/>
    <cellStyle name="40% - Accent2 3 8" xfId="869" xr:uid="{00000000-0005-0000-0000-00005A030000}"/>
    <cellStyle name="40% - Accent2 3 9" xfId="870" xr:uid="{00000000-0005-0000-0000-00005B030000}"/>
    <cellStyle name="40% - Accent2 4" xfId="871" xr:uid="{00000000-0005-0000-0000-00005C030000}"/>
    <cellStyle name="40% - Accent2 4 10" xfId="872" xr:uid="{00000000-0005-0000-0000-00005D030000}"/>
    <cellStyle name="40% - Accent2 4 11" xfId="873" xr:uid="{00000000-0005-0000-0000-00005E030000}"/>
    <cellStyle name="40% - Accent2 4 12" xfId="874" xr:uid="{00000000-0005-0000-0000-00005F030000}"/>
    <cellStyle name="40% - Accent2 4 13" xfId="875" xr:uid="{00000000-0005-0000-0000-000060030000}"/>
    <cellStyle name="40% - Accent2 4 14" xfId="876" xr:uid="{00000000-0005-0000-0000-000061030000}"/>
    <cellStyle name="40% - Accent2 4 15" xfId="877" xr:uid="{00000000-0005-0000-0000-000062030000}"/>
    <cellStyle name="40% - Accent2 4 16" xfId="878" xr:uid="{00000000-0005-0000-0000-000063030000}"/>
    <cellStyle name="40% - Accent2 4 17" xfId="879" xr:uid="{00000000-0005-0000-0000-000064030000}"/>
    <cellStyle name="40% - Accent2 4 18" xfId="880" xr:uid="{00000000-0005-0000-0000-000065030000}"/>
    <cellStyle name="40% - Accent2 4 19" xfId="881" xr:uid="{00000000-0005-0000-0000-000066030000}"/>
    <cellStyle name="40% - Accent2 4 2" xfId="882" xr:uid="{00000000-0005-0000-0000-000067030000}"/>
    <cellStyle name="40% - Accent2 4 20" xfId="883" xr:uid="{00000000-0005-0000-0000-000068030000}"/>
    <cellStyle name="40% - Accent2 4 21" xfId="884" xr:uid="{00000000-0005-0000-0000-000069030000}"/>
    <cellStyle name="40% - Accent2 4 22" xfId="885" xr:uid="{00000000-0005-0000-0000-00006A030000}"/>
    <cellStyle name="40% - Accent2 4 23" xfId="886" xr:uid="{00000000-0005-0000-0000-00006B030000}"/>
    <cellStyle name="40% - Accent2 4 24" xfId="887" xr:uid="{00000000-0005-0000-0000-00006C030000}"/>
    <cellStyle name="40% - Accent2 4 25" xfId="888" xr:uid="{00000000-0005-0000-0000-00006D030000}"/>
    <cellStyle name="40% - Accent2 4 26" xfId="889" xr:uid="{00000000-0005-0000-0000-00006E030000}"/>
    <cellStyle name="40% - Accent2 4 27" xfId="890" xr:uid="{00000000-0005-0000-0000-00006F030000}"/>
    <cellStyle name="40% - Accent2 4 28" xfId="891" xr:uid="{00000000-0005-0000-0000-000070030000}"/>
    <cellStyle name="40% - Accent2 4 3" xfId="892" xr:uid="{00000000-0005-0000-0000-000071030000}"/>
    <cellStyle name="40% - Accent2 4 4" xfId="893" xr:uid="{00000000-0005-0000-0000-000072030000}"/>
    <cellStyle name="40% - Accent2 4 5" xfId="894" xr:uid="{00000000-0005-0000-0000-000073030000}"/>
    <cellStyle name="40% - Accent2 4 6" xfId="895" xr:uid="{00000000-0005-0000-0000-000074030000}"/>
    <cellStyle name="40% - Accent2 4 7" xfId="896" xr:uid="{00000000-0005-0000-0000-000075030000}"/>
    <cellStyle name="40% - Accent2 4 8" xfId="897" xr:uid="{00000000-0005-0000-0000-000076030000}"/>
    <cellStyle name="40% - Accent2 4 9" xfId="898" xr:uid="{00000000-0005-0000-0000-000077030000}"/>
    <cellStyle name="40% - Accent3 2" xfId="899" xr:uid="{00000000-0005-0000-0000-000078030000}"/>
    <cellStyle name="40% - Accent3 2 10" xfId="900" xr:uid="{00000000-0005-0000-0000-000079030000}"/>
    <cellStyle name="40% - Accent3 2 11" xfId="901" xr:uid="{00000000-0005-0000-0000-00007A030000}"/>
    <cellStyle name="40% - Accent3 2 12" xfId="902" xr:uid="{00000000-0005-0000-0000-00007B030000}"/>
    <cellStyle name="40% - Accent3 2 13" xfId="903" xr:uid="{00000000-0005-0000-0000-00007C030000}"/>
    <cellStyle name="40% - Accent3 2 14" xfId="904" xr:uid="{00000000-0005-0000-0000-00007D030000}"/>
    <cellStyle name="40% - Accent3 2 15" xfId="905" xr:uid="{00000000-0005-0000-0000-00007E030000}"/>
    <cellStyle name="40% - Accent3 2 16" xfId="906" xr:uid="{00000000-0005-0000-0000-00007F030000}"/>
    <cellStyle name="40% - Accent3 2 17" xfId="907" xr:uid="{00000000-0005-0000-0000-000080030000}"/>
    <cellStyle name="40% - Accent3 2 18" xfId="908" xr:uid="{00000000-0005-0000-0000-000081030000}"/>
    <cellStyle name="40% - Accent3 2 19" xfId="909" xr:uid="{00000000-0005-0000-0000-000082030000}"/>
    <cellStyle name="40% - Accent3 2 2" xfId="910" xr:uid="{00000000-0005-0000-0000-000083030000}"/>
    <cellStyle name="40% - Accent3 2 20" xfId="911" xr:uid="{00000000-0005-0000-0000-000084030000}"/>
    <cellStyle name="40% - Accent3 2 21" xfId="912" xr:uid="{00000000-0005-0000-0000-000085030000}"/>
    <cellStyle name="40% - Accent3 2 22" xfId="913" xr:uid="{00000000-0005-0000-0000-000086030000}"/>
    <cellStyle name="40% - Accent3 2 23" xfId="914" xr:uid="{00000000-0005-0000-0000-000087030000}"/>
    <cellStyle name="40% - Accent3 2 24" xfId="915" xr:uid="{00000000-0005-0000-0000-000088030000}"/>
    <cellStyle name="40% - Accent3 2 25" xfId="916" xr:uid="{00000000-0005-0000-0000-000089030000}"/>
    <cellStyle name="40% - Accent3 2 26" xfId="917" xr:uid="{00000000-0005-0000-0000-00008A030000}"/>
    <cellStyle name="40% - Accent3 2 27" xfId="918" xr:uid="{00000000-0005-0000-0000-00008B030000}"/>
    <cellStyle name="40% - Accent3 2 28" xfId="919" xr:uid="{00000000-0005-0000-0000-00008C030000}"/>
    <cellStyle name="40% - Accent3 2 29" xfId="920" xr:uid="{00000000-0005-0000-0000-00008D030000}"/>
    <cellStyle name="40% - Accent3 2 3" xfId="921" xr:uid="{00000000-0005-0000-0000-00008E030000}"/>
    <cellStyle name="40% - Accent3 2 30" xfId="922" xr:uid="{00000000-0005-0000-0000-00008F030000}"/>
    <cellStyle name="40% - Accent3 2 31" xfId="923" xr:uid="{00000000-0005-0000-0000-000090030000}"/>
    <cellStyle name="40% - Accent3 2 32" xfId="924" xr:uid="{00000000-0005-0000-0000-000091030000}"/>
    <cellStyle name="40% - Accent3 2 33" xfId="925" xr:uid="{00000000-0005-0000-0000-000092030000}"/>
    <cellStyle name="40% - Accent3 2 34" xfId="926" xr:uid="{00000000-0005-0000-0000-000093030000}"/>
    <cellStyle name="40% - Accent3 2 35" xfId="927" xr:uid="{00000000-0005-0000-0000-000094030000}"/>
    <cellStyle name="40% - Accent3 2 36" xfId="928" xr:uid="{00000000-0005-0000-0000-000095030000}"/>
    <cellStyle name="40% - Accent3 2 37" xfId="929" xr:uid="{00000000-0005-0000-0000-000096030000}"/>
    <cellStyle name="40% - Accent3 2 38" xfId="930" xr:uid="{00000000-0005-0000-0000-000097030000}"/>
    <cellStyle name="40% - Accent3 2 39" xfId="931" xr:uid="{00000000-0005-0000-0000-000098030000}"/>
    <cellStyle name="40% - Accent3 2 4" xfId="932" xr:uid="{00000000-0005-0000-0000-000099030000}"/>
    <cellStyle name="40% - Accent3 2 40" xfId="933" xr:uid="{00000000-0005-0000-0000-00009A030000}"/>
    <cellStyle name="40% - Accent3 2 41" xfId="934" xr:uid="{00000000-0005-0000-0000-00009B030000}"/>
    <cellStyle name="40% - Accent3 2 42" xfId="935" xr:uid="{00000000-0005-0000-0000-00009C030000}"/>
    <cellStyle name="40% - Accent3 2 43" xfId="936" xr:uid="{00000000-0005-0000-0000-00009D030000}"/>
    <cellStyle name="40% - Accent3 2 44" xfId="937" xr:uid="{00000000-0005-0000-0000-00009E030000}"/>
    <cellStyle name="40% - Accent3 2 45" xfId="938" xr:uid="{00000000-0005-0000-0000-00009F030000}"/>
    <cellStyle name="40% - Accent3 2 46" xfId="939" xr:uid="{00000000-0005-0000-0000-0000A0030000}"/>
    <cellStyle name="40% - Accent3 2 47" xfId="940" xr:uid="{00000000-0005-0000-0000-0000A1030000}"/>
    <cellStyle name="40% - Accent3 2 48" xfId="941" xr:uid="{00000000-0005-0000-0000-0000A2030000}"/>
    <cellStyle name="40% - Accent3 2 49" xfId="942" xr:uid="{00000000-0005-0000-0000-0000A3030000}"/>
    <cellStyle name="40% - Accent3 2 5" xfId="943" xr:uid="{00000000-0005-0000-0000-0000A4030000}"/>
    <cellStyle name="40% - Accent3 2 50" xfId="944" xr:uid="{00000000-0005-0000-0000-0000A5030000}"/>
    <cellStyle name="40% - Accent3 2 51" xfId="945" xr:uid="{00000000-0005-0000-0000-0000A6030000}"/>
    <cellStyle name="40% - Accent3 2 52" xfId="946" xr:uid="{00000000-0005-0000-0000-0000A7030000}"/>
    <cellStyle name="40% - Accent3 2 6" xfId="947" xr:uid="{00000000-0005-0000-0000-0000A8030000}"/>
    <cellStyle name="40% - Accent3 2 7" xfId="948" xr:uid="{00000000-0005-0000-0000-0000A9030000}"/>
    <cellStyle name="40% - Accent3 2 8" xfId="949" xr:uid="{00000000-0005-0000-0000-0000AA030000}"/>
    <cellStyle name="40% - Accent3 2 9" xfId="950" xr:uid="{00000000-0005-0000-0000-0000AB030000}"/>
    <cellStyle name="40% - Accent3 3" xfId="951" xr:uid="{00000000-0005-0000-0000-0000AC030000}"/>
    <cellStyle name="40% - Accent3 3 10" xfId="952" xr:uid="{00000000-0005-0000-0000-0000AD030000}"/>
    <cellStyle name="40% - Accent3 3 11" xfId="953" xr:uid="{00000000-0005-0000-0000-0000AE030000}"/>
    <cellStyle name="40% - Accent3 3 12" xfId="954" xr:uid="{00000000-0005-0000-0000-0000AF030000}"/>
    <cellStyle name="40% - Accent3 3 13" xfId="955" xr:uid="{00000000-0005-0000-0000-0000B0030000}"/>
    <cellStyle name="40% - Accent3 3 14" xfId="956" xr:uid="{00000000-0005-0000-0000-0000B1030000}"/>
    <cellStyle name="40% - Accent3 3 15" xfId="957" xr:uid="{00000000-0005-0000-0000-0000B2030000}"/>
    <cellStyle name="40% - Accent3 3 16" xfId="958" xr:uid="{00000000-0005-0000-0000-0000B3030000}"/>
    <cellStyle name="40% - Accent3 3 17" xfId="959" xr:uid="{00000000-0005-0000-0000-0000B4030000}"/>
    <cellStyle name="40% - Accent3 3 18" xfId="960" xr:uid="{00000000-0005-0000-0000-0000B5030000}"/>
    <cellStyle name="40% - Accent3 3 19" xfId="961" xr:uid="{00000000-0005-0000-0000-0000B6030000}"/>
    <cellStyle name="40% - Accent3 3 2" xfId="962" xr:uid="{00000000-0005-0000-0000-0000B7030000}"/>
    <cellStyle name="40% - Accent3 3 20" xfId="963" xr:uid="{00000000-0005-0000-0000-0000B8030000}"/>
    <cellStyle name="40% - Accent3 3 21" xfId="964" xr:uid="{00000000-0005-0000-0000-0000B9030000}"/>
    <cellStyle name="40% - Accent3 3 22" xfId="965" xr:uid="{00000000-0005-0000-0000-0000BA030000}"/>
    <cellStyle name="40% - Accent3 3 23" xfId="966" xr:uid="{00000000-0005-0000-0000-0000BB030000}"/>
    <cellStyle name="40% - Accent3 3 24" xfId="967" xr:uid="{00000000-0005-0000-0000-0000BC030000}"/>
    <cellStyle name="40% - Accent3 3 25" xfId="968" xr:uid="{00000000-0005-0000-0000-0000BD030000}"/>
    <cellStyle name="40% - Accent3 3 26" xfId="969" xr:uid="{00000000-0005-0000-0000-0000BE030000}"/>
    <cellStyle name="40% - Accent3 3 27" xfId="970" xr:uid="{00000000-0005-0000-0000-0000BF030000}"/>
    <cellStyle name="40% - Accent3 3 28" xfId="971" xr:uid="{00000000-0005-0000-0000-0000C0030000}"/>
    <cellStyle name="40% - Accent3 3 29" xfId="972" xr:uid="{00000000-0005-0000-0000-0000C1030000}"/>
    <cellStyle name="40% - Accent3 3 3" xfId="973" xr:uid="{00000000-0005-0000-0000-0000C2030000}"/>
    <cellStyle name="40% - Accent3 3 30" xfId="974" xr:uid="{00000000-0005-0000-0000-0000C3030000}"/>
    <cellStyle name="40% - Accent3 3 31" xfId="975" xr:uid="{00000000-0005-0000-0000-0000C4030000}"/>
    <cellStyle name="40% - Accent3 3 4" xfId="976" xr:uid="{00000000-0005-0000-0000-0000C5030000}"/>
    <cellStyle name="40% - Accent3 3 5" xfId="977" xr:uid="{00000000-0005-0000-0000-0000C6030000}"/>
    <cellStyle name="40% - Accent3 3 6" xfId="978" xr:uid="{00000000-0005-0000-0000-0000C7030000}"/>
    <cellStyle name="40% - Accent3 3 7" xfId="979" xr:uid="{00000000-0005-0000-0000-0000C8030000}"/>
    <cellStyle name="40% - Accent3 3 8" xfId="980" xr:uid="{00000000-0005-0000-0000-0000C9030000}"/>
    <cellStyle name="40% - Accent3 3 9" xfId="981" xr:uid="{00000000-0005-0000-0000-0000CA030000}"/>
    <cellStyle name="40% - Accent3 4" xfId="982" xr:uid="{00000000-0005-0000-0000-0000CB030000}"/>
    <cellStyle name="40% - Accent3 4 10" xfId="983" xr:uid="{00000000-0005-0000-0000-0000CC030000}"/>
    <cellStyle name="40% - Accent3 4 11" xfId="984" xr:uid="{00000000-0005-0000-0000-0000CD030000}"/>
    <cellStyle name="40% - Accent3 4 12" xfId="985" xr:uid="{00000000-0005-0000-0000-0000CE030000}"/>
    <cellStyle name="40% - Accent3 4 13" xfId="986" xr:uid="{00000000-0005-0000-0000-0000CF030000}"/>
    <cellStyle name="40% - Accent3 4 14" xfId="987" xr:uid="{00000000-0005-0000-0000-0000D0030000}"/>
    <cellStyle name="40% - Accent3 4 15" xfId="988" xr:uid="{00000000-0005-0000-0000-0000D1030000}"/>
    <cellStyle name="40% - Accent3 4 16" xfId="989" xr:uid="{00000000-0005-0000-0000-0000D2030000}"/>
    <cellStyle name="40% - Accent3 4 17" xfId="990" xr:uid="{00000000-0005-0000-0000-0000D3030000}"/>
    <cellStyle name="40% - Accent3 4 18" xfId="991" xr:uid="{00000000-0005-0000-0000-0000D4030000}"/>
    <cellStyle name="40% - Accent3 4 19" xfId="992" xr:uid="{00000000-0005-0000-0000-0000D5030000}"/>
    <cellStyle name="40% - Accent3 4 2" xfId="993" xr:uid="{00000000-0005-0000-0000-0000D6030000}"/>
    <cellStyle name="40% - Accent3 4 20" xfId="994" xr:uid="{00000000-0005-0000-0000-0000D7030000}"/>
    <cellStyle name="40% - Accent3 4 21" xfId="995" xr:uid="{00000000-0005-0000-0000-0000D8030000}"/>
    <cellStyle name="40% - Accent3 4 22" xfId="996" xr:uid="{00000000-0005-0000-0000-0000D9030000}"/>
    <cellStyle name="40% - Accent3 4 23" xfId="997" xr:uid="{00000000-0005-0000-0000-0000DA030000}"/>
    <cellStyle name="40% - Accent3 4 24" xfId="998" xr:uid="{00000000-0005-0000-0000-0000DB030000}"/>
    <cellStyle name="40% - Accent3 4 25" xfId="999" xr:uid="{00000000-0005-0000-0000-0000DC030000}"/>
    <cellStyle name="40% - Accent3 4 26" xfId="1000" xr:uid="{00000000-0005-0000-0000-0000DD030000}"/>
    <cellStyle name="40% - Accent3 4 27" xfId="1001" xr:uid="{00000000-0005-0000-0000-0000DE030000}"/>
    <cellStyle name="40% - Accent3 4 28" xfId="1002" xr:uid="{00000000-0005-0000-0000-0000DF030000}"/>
    <cellStyle name="40% - Accent3 4 3" xfId="1003" xr:uid="{00000000-0005-0000-0000-0000E0030000}"/>
    <cellStyle name="40% - Accent3 4 4" xfId="1004" xr:uid="{00000000-0005-0000-0000-0000E1030000}"/>
    <cellStyle name="40% - Accent3 4 5" xfId="1005" xr:uid="{00000000-0005-0000-0000-0000E2030000}"/>
    <cellStyle name="40% - Accent3 4 6" xfId="1006" xr:uid="{00000000-0005-0000-0000-0000E3030000}"/>
    <cellStyle name="40% - Accent3 4 7" xfId="1007" xr:uid="{00000000-0005-0000-0000-0000E4030000}"/>
    <cellStyle name="40% - Accent3 4 8" xfId="1008" xr:uid="{00000000-0005-0000-0000-0000E5030000}"/>
    <cellStyle name="40% - Accent3 4 9" xfId="1009" xr:uid="{00000000-0005-0000-0000-0000E6030000}"/>
    <cellStyle name="40% - Accent4 2" xfId="1010" xr:uid="{00000000-0005-0000-0000-0000E7030000}"/>
    <cellStyle name="40% - Accent4 2 10" xfId="1011" xr:uid="{00000000-0005-0000-0000-0000E8030000}"/>
    <cellStyle name="40% - Accent4 2 11" xfId="1012" xr:uid="{00000000-0005-0000-0000-0000E9030000}"/>
    <cellStyle name="40% - Accent4 2 12" xfId="1013" xr:uid="{00000000-0005-0000-0000-0000EA030000}"/>
    <cellStyle name="40% - Accent4 2 13" xfId="1014" xr:uid="{00000000-0005-0000-0000-0000EB030000}"/>
    <cellStyle name="40% - Accent4 2 14" xfId="1015" xr:uid="{00000000-0005-0000-0000-0000EC030000}"/>
    <cellStyle name="40% - Accent4 2 15" xfId="1016" xr:uid="{00000000-0005-0000-0000-0000ED030000}"/>
    <cellStyle name="40% - Accent4 2 16" xfId="1017" xr:uid="{00000000-0005-0000-0000-0000EE030000}"/>
    <cellStyle name="40% - Accent4 2 17" xfId="1018" xr:uid="{00000000-0005-0000-0000-0000EF030000}"/>
    <cellStyle name="40% - Accent4 2 18" xfId="1019" xr:uid="{00000000-0005-0000-0000-0000F0030000}"/>
    <cellStyle name="40% - Accent4 2 19" xfId="1020" xr:uid="{00000000-0005-0000-0000-0000F1030000}"/>
    <cellStyle name="40% - Accent4 2 2" xfId="1021" xr:uid="{00000000-0005-0000-0000-0000F2030000}"/>
    <cellStyle name="40% - Accent4 2 20" xfId="1022" xr:uid="{00000000-0005-0000-0000-0000F3030000}"/>
    <cellStyle name="40% - Accent4 2 21" xfId="1023" xr:uid="{00000000-0005-0000-0000-0000F4030000}"/>
    <cellStyle name="40% - Accent4 2 22" xfId="1024" xr:uid="{00000000-0005-0000-0000-0000F5030000}"/>
    <cellStyle name="40% - Accent4 2 23" xfId="1025" xr:uid="{00000000-0005-0000-0000-0000F6030000}"/>
    <cellStyle name="40% - Accent4 2 24" xfId="1026" xr:uid="{00000000-0005-0000-0000-0000F7030000}"/>
    <cellStyle name="40% - Accent4 2 25" xfId="1027" xr:uid="{00000000-0005-0000-0000-0000F8030000}"/>
    <cellStyle name="40% - Accent4 2 26" xfId="1028" xr:uid="{00000000-0005-0000-0000-0000F9030000}"/>
    <cellStyle name="40% - Accent4 2 27" xfId="1029" xr:uid="{00000000-0005-0000-0000-0000FA030000}"/>
    <cellStyle name="40% - Accent4 2 28" xfId="1030" xr:uid="{00000000-0005-0000-0000-0000FB030000}"/>
    <cellStyle name="40% - Accent4 2 29" xfId="1031" xr:uid="{00000000-0005-0000-0000-0000FC030000}"/>
    <cellStyle name="40% - Accent4 2 3" xfId="1032" xr:uid="{00000000-0005-0000-0000-0000FD030000}"/>
    <cellStyle name="40% - Accent4 2 30" xfId="1033" xr:uid="{00000000-0005-0000-0000-0000FE030000}"/>
    <cellStyle name="40% - Accent4 2 31" xfId="1034" xr:uid="{00000000-0005-0000-0000-0000FF030000}"/>
    <cellStyle name="40% - Accent4 2 32" xfId="1035" xr:uid="{00000000-0005-0000-0000-000000040000}"/>
    <cellStyle name="40% - Accent4 2 33" xfId="1036" xr:uid="{00000000-0005-0000-0000-000001040000}"/>
    <cellStyle name="40% - Accent4 2 34" xfId="1037" xr:uid="{00000000-0005-0000-0000-000002040000}"/>
    <cellStyle name="40% - Accent4 2 35" xfId="1038" xr:uid="{00000000-0005-0000-0000-000003040000}"/>
    <cellStyle name="40% - Accent4 2 36" xfId="1039" xr:uid="{00000000-0005-0000-0000-000004040000}"/>
    <cellStyle name="40% - Accent4 2 37" xfId="1040" xr:uid="{00000000-0005-0000-0000-000005040000}"/>
    <cellStyle name="40% - Accent4 2 38" xfId="1041" xr:uid="{00000000-0005-0000-0000-000006040000}"/>
    <cellStyle name="40% - Accent4 2 39" xfId="1042" xr:uid="{00000000-0005-0000-0000-000007040000}"/>
    <cellStyle name="40% - Accent4 2 4" xfId="1043" xr:uid="{00000000-0005-0000-0000-000008040000}"/>
    <cellStyle name="40% - Accent4 2 40" xfId="1044" xr:uid="{00000000-0005-0000-0000-000009040000}"/>
    <cellStyle name="40% - Accent4 2 41" xfId="1045" xr:uid="{00000000-0005-0000-0000-00000A040000}"/>
    <cellStyle name="40% - Accent4 2 42" xfId="1046" xr:uid="{00000000-0005-0000-0000-00000B040000}"/>
    <cellStyle name="40% - Accent4 2 43" xfId="1047" xr:uid="{00000000-0005-0000-0000-00000C040000}"/>
    <cellStyle name="40% - Accent4 2 44" xfId="1048" xr:uid="{00000000-0005-0000-0000-00000D040000}"/>
    <cellStyle name="40% - Accent4 2 45" xfId="1049" xr:uid="{00000000-0005-0000-0000-00000E040000}"/>
    <cellStyle name="40% - Accent4 2 46" xfId="1050" xr:uid="{00000000-0005-0000-0000-00000F040000}"/>
    <cellStyle name="40% - Accent4 2 47" xfId="1051" xr:uid="{00000000-0005-0000-0000-000010040000}"/>
    <cellStyle name="40% - Accent4 2 48" xfId="1052" xr:uid="{00000000-0005-0000-0000-000011040000}"/>
    <cellStyle name="40% - Accent4 2 49" xfId="1053" xr:uid="{00000000-0005-0000-0000-000012040000}"/>
    <cellStyle name="40% - Accent4 2 5" xfId="1054" xr:uid="{00000000-0005-0000-0000-000013040000}"/>
    <cellStyle name="40% - Accent4 2 50" xfId="1055" xr:uid="{00000000-0005-0000-0000-000014040000}"/>
    <cellStyle name="40% - Accent4 2 51" xfId="1056" xr:uid="{00000000-0005-0000-0000-000015040000}"/>
    <cellStyle name="40% - Accent4 2 52" xfId="1057" xr:uid="{00000000-0005-0000-0000-000016040000}"/>
    <cellStyle name="40% - Accent4 2 6" xfId="1058" xr:uid="{00000000-0005-0000-0000-000017040000}"/>
    <cellStyle name="40% - Accent4 2 7" xfId="1059" xr:uid="{00000000-0005-0000-0000-000018040000}"/>
    <cellStyle name="40% - Accent4 2 8" xfId="1060" xr:uid="{00000000-0005-0000-0000-000019040000}"/>
    <cellStyle name="40% - Accent4 2 9" xfId="1061" xr:uid="{00000000-0005-0000-0000-00001A040000}"/>
    <cellStyle name="40% - Accent4 3" xfId="1062" xr:uid="{00000000-0005-0000-0000-00001B040000}"/>
    <cellStyle name="40% - Accent4 3 10" xfId="1063" xr:uid="{00000000-0005-0000-0000-00001C040000}"/>
    <cellStyle name="40% - Accent4 3 11" xfId="1064" xr:uid="{00000000-0005-0000-0000-00001D040000}"/>
    <cellStyle name="40% - Accent4 3 12" xfId="1065" xr:uid="{00000000-0005-0000-0000-00001E040000}"/>
    <cellStyle name="40% - Accent4 3 13" xfId="1066" xr:uid="{00000000-0005-0000-0000-00001F040000}"/>
    <cellStyle name="40% - Accent4 3 14" xfId="1067" xr:uid="{00000000-0005-0000-0000-000020040000}"/>
    <cellStyle name="40% - Accent4 3 15" xfId="1068" xr:uid="{00000000-0005-0000-0000-000021040000}"/>
    <cellStyle name="40% - Accent4 3 16" xfId="1069" xr:uid="{00000000-0005-0000-0000-000022040000}"/>
    <cellStyle name="40% - Accent4 3 17" xfId="1070" xr:uid="{00000000-0005-0000-0000-000023040000}"/>
    <cellStyle name="40% - Accent4 3 18" xfId="1071" xr:uid="{00000000-0005-0000-0000-000024040000}"/>
    <cellStyle name="40% - Accent4 3 19" xfId="1072" xr:uid="{00000000-0005-0000-0000-000025040000}"/>
    <cellStyle name="40% - Accent4 3 2" xfId="1073" xr:uid="{00000000-0005-0000-0000-000026040000}"/>
    <cellStyle name="40% - Accent4 3 20" xfId="1074" xr:uid="{00000000-0005-0000-0000-000027040000}"/>
    <cellStyle name="40% - Accent4 3 21" xfId="1075" xr:uid="{00000000-0005-0000-0000-000028040000}"/>
    <cellStyle name="40% - Accent4 3 22" xfId="1076" xr:uid="{00000000-0005-0000-0000-000029040000}"/>
    <cellStyle name="40% - Accent4 3 23" xfId="1077" xr:uid="{00000000-0005-0000-0000-00002A040000}"/>
    <cellStyle name="40% - Accent4 3 24" xfId="1078" xr:uid="{00000000-0005-0000-0000-00002B040000}"/>
    <cellStyle name="40% - Accent4 3 25" xfId="1079" xr:uid="{00000000-0005-0000-0000-00002C040000}"/>
    <cellStyle name="40% - Accent4 3 26" xfId="1080" xr:uid="{00000000-0005-0000-0000-00002D040000}"/>
    <cellStyle name="40% - Accent4 3 27" xfId="1081" xr:uid="{00000000-0005-0000-0000-00002E040000}"/>
    <cellStyle name="40% - Accent4 3 28" xfId="1082" xr:uid="{00000000-0005-0000-0000-00002F040000}"/>
    <cellStyle name="40% - Accent4 3 29" xfId="1083" xr:uid="{00000000-0005-0000-0000-000030040000}"/>
    <cellStyle name="40% - Accent4 3 3" xfId="1084" xr:uid="{00000000-0005-0000-0000-000031040000}"/>
    <cellStyle name="40% - Accent4 3 30" xfId="1085" xr:uid="{00000000-0005-0000-0000-000032040000}"/>
    <cellStyle name="40% - Accent4 3 31" xfId="1086" xr:uid="{00000000-0005-0000-0000-000033040000}"/>
    <cellStyle name="40% - Accent4 3 4" xfId="1087" xr:uid="{00000000-0005-0000-0000-000034040000}"/>
    <cellStyle name="40% - Accent4 3 5" xfId="1088" xr:uid="{00000000-0005-0000-0000-000035040000}"/>
    <cellStyle name="40% - Accent4 3 6" xfId="1089" xr:uid="{00000000-0005-0000-0000-000036040000}"/>
    <cellStyle name="40% - Accent4 3 7" xfId="1090" xr:uid="{00000000-0005-0000-0000-000037040000}"/>
    <cellStyle name="40% - Accent4 3 8" xfId="1091" xr:uid="{00000000-0005-0000-0000-000038040000}"/>
    <cellStyle name="40% - Accent4 3 9" xfId="1092" xr:uid="{00000000-0005-0000-0000-000039040000}"/>
    <cellStyle name="40% - Accent4 4" xfId="1093" xr:uid="{00000000-0005-0000-0000-00003A040000}"/>
    <cellStyle name="40% - Accent4 4 10" xfId="1094" xr:uid="{00000000-0005-0000-0000-00003B040000}"/>
    <cellStyle name="40% - Accent4 4 11" xfId="1095" xr:uid="{00000000-0005-0000-0000-00003C040000}"/>
    <cellStyle name="40% - Accent4 4 12" xfId="1096" xr:uid="{00000000-0005-0000-0000-00003D040000}"/>
    <cellStyle name="40% - Accent4 4 13" xfId="1097" xr:uid="{00000000-0005-0000-0000-00003E040000}"/>
    <cellStyle name="40% - Accent4 4 14" xfId="1098" xr:uid="{00000000-0005-0000-0000-00003F040000}"/>
    <cellStyle name="40% - Accent4 4 15" xfId="1099" xr:uid="{00000000-0005-0000-0000-000040040000}"/>
    <cellStyle name="40% - Accent4 4 16" xfId="1100" xr:uid="{00000000-0005-0000-0000-000041040000}"/>
    <cellStyle name="40% - Accent4 4 17" xfId="1101" xr:uid="{00000000-0005-0000-0000-000042040000}"/>
    <cellStyle name="40% - Accent4 4 18" xfId="1102" xr:uid="{00000000-0005-0000-0000-000043040000}"/>
    <cellStyle name="40% - Accent4 4 19" xfId="1103" xr:uid="{00000000-0005-0000-0000-000044040000}"/>
    <cellStyle name="40% - Accent4 4 2" xfId="1104" xr:uid="{00000000-0005-0000-0000-000045040000}"/>
    <cellStyle name="40% - Accent4 4 20" xfId="1105" xr:uid="{00000000-0005-0000-0000-000046040000}"/>
    <cellStyle name="40% - Accent4 4 21" xfId="1106" xr:uid="{00000000-0005-0000-0000-000047040000}"/>
    <cellStyle name="40% - Accent4 4 22" xfId="1107" xr:uid="{00000000-0005-0000-0000-000048040000}"/>
    <cellStyle name="40% - Accent4 4 23" xfId="1108" xr:uid="{00000000-0005-0000-0000-000049040000}"/>
    <cellStyle name="40% - Accent4 4 24" xfId="1109" xr:uid="{00000000-0005-0000-0000-00004A040000}"/>
    <cellStyle name="40% - Accent4 4 25" xfId="1110" xr:uid="{00000000-0005-0000-0000-00004B040000}"/>
    <cellStyle name="40% - Accent4 4 26" xfId="1111" xr:uid="{00000000-0005-0000-0000-00004C040000}"/>
    <cellStyle name="40% - Accent4 4 27" xfId="1112" xr:uid="{00000000-0005-0000-0000-00004D040000}"/>
    <cellStyle name="40% - Accent4 4 28" xfId="1113" xr:uid="{00000000-0005-0000-0000-00004E040000}"/>
    <cellStyle name="40% - Accent4 4 3" xfId="1114" xr:uid="{00000000-0005-0000-0000-00004F040000}"/>
    <cellStyle name="40% - Accent4 4 4" xfId="1115" xr:uid="{00000000-0005-0000-0000-000050040000}"/>
    <cellStyle name="40% - Accent4 4 5" xfId="1116" xr:uid="{00000000-0005-0000-0000-000051040000}"/>
    <cellStyle name="40% - Accent4 4 6" xfId="1117" xr:uid="{00000000-0005-0000-0000-000052040000}"/>
    <cellStyle name="40% - Accent4 4 7" xfId="1118" xr:uid="{00000000-0005-0000-0000-000053040000}"/>
    <cellStyle name="40% - Accent4 4 8" xfId="1119" xr:uid="{00000000-0005-0000-0000-000054040000}"/>
    <cellStyle name="40% - Accent4 4 9" xfId="1120" xr:uid="{00000000-0005-0000-0000-000055040000}"/>
    <cellStyle name="40% - Accent5 2" xfId="1121" xr:uid="{00000000-0005-0000-0000-000056040000}"/>
    <cellStyle name="40% - Accent5 2 10" xfId="1122" xr:uid="{00000000-0005-0000-0000-000057040000}"/>
    <cellStyle name="40% - Accent5 2 11" xfId="1123" xr:uid="{00000000-0005-0000-0000-000058040000}"/>
    <cellStyle name="40% - Accent5 2 12" xfId="1124" xr:uid="{00000000-0005-0000-0000-000059040000}"/>
    <cellStyle name="40% - Accent5 2 13" xfId="1125" xr:uid="{00000000-0005-0000-0000-00005A040000}"/>
    <cellStyle name="40% - Accent5 2 14" xfId="1126" xr:uid="{00000000-0005-0000-0000-00005B040000}"/>
    <cellStyle name="40% - Accent5 2 15" xfId="1127" xr:uid="{00000000-0005-0000-0000-00005C040000}"/>
    <cellStyle name="40% - Accent5 2 16" xfId="1128" xr:uid="{00000000-0005-0000-0000-00005D040000}"/>
    <cellStyle name="40% - Accent5 2 17" xfId="1129" xr:uid="{00000000-0005-0000-0000-00005E040000}"/>
    <cellStyle name="40% - Accent5 2 18" xfId="1130" xr:uid="{00000000-0005-0000-0000-00005F040000}"/>
    <cellStyle name="40% - Accent5 2 19" xfId="1131" xr:uid="{00000000-0005-0000-0000-000060040000}"/>
    <cellStyle name="40% - Accent5 2 2" xfId="1132" xr:uid="{00000000-0005-0000-0000-000061040000}"/>
    <cellStyle name="40% - Accent5 2 20" xfId="1133" xr:uid="{00000000-0005-0000-0000-000062040000}"/>
    <cellStyle name="40% - Accent5 2 21" xfId="1134" xr:uid="{00000000-0005-0000-0000-000063040000}"/>
    <cellStyle name="40% - Accent5 2 22" xfId="1135" xr:uid="{00000000-0005-0000-0000-000064040000}"/>
    <cellStyle name="40% - Accent5 2 23" xfId="1136" xr:uid="{00000000-0005-0000-0000-000065040000}"/>
    <cellStyle name="40% - Accent5 2 24" xfId="1137" xr:uid="{00000000-0005-0000-0000-000066040000}"/>
    <cellStyle name="40% - Accent5 2 25" xfId="1138" xr:uid="{00000000-0005-0000-0000-000067040000}"/>
    <cellStyle name="40% - Accent5 2 26" xfId="1139" xr:uid="{00000000-0005-0000-0000-000068040000}"/>
    <cellStyle name="40% - Accent5 2 27" xfId="1140" xr:uid="{00000000-0005-0000-0000-000069040000}"/>
    <cellStyle name="40% - Accent5 2 28" xfId="1141" xr:uid="{00000000-0005-0000-0000-00006A040000}"/>
    <cellStyle name="40% - Accent5 2 29" xfId="1142" xr:uid="{00000000-0005-0000-0000-00006B040000}"/>
    <cellStyle name="40% - Accent5 2 3" xfId="1143" xr:uid="{00000000-0005-0000-0000-00006C040000}"/>
    <cellStyle name="40% - Accent5 2 30" xfId="1144" xr:uid="{00000000-0005-0000-0000-00006D040000}"/>
    <cellStyle name="40% - Accent5 2 31" xfId="1145" xr:uid="{00000000-0005-0000-0000-00006E040000}"/>
    <cellStyle name="40% - Accent5 2 32" xfId="1146" xr:uid="{00000000-0005-0000-0000-00006F040000}"/>
    <cellStyle name="40% - Accent5 2 33" xfId="1147" xr:uid="{00000000-0005-0000-0000-000070040000}"/>
    <cellStyle name="40% - Accent5 2 34" xfId="1148" xr:uid="{00000000-0005-0000-0000-000071040000}"/>
    <cellStyle name="40% - Accent5 2 35" xfId="1149" xr:uid="{00000000-0005-0000-0000-000072040000}"/>
    <cellStyle name="40% - Accent5 2 36" xfId="1150" xr:uid="{00000000-0005-0000-0000-000073040000}"/>
    <cellStyle name="40% - Accent5 2 37" xfId="1151" xr:uid="{00000000-0005-0000-0000-000074040000}"/>
    <cellStyle name="40% - Accent5 2 38" xfId="1152" xr:uid="{00000000-0005-0000-0000-000075040000}"/>
    <cellStyle name="40% - Accent5 2 39" xfId="1153" xr:uid="{00000000-0005-0000-0000-000076040000}"/>
    <cellStyle name="40% - Accent5 2 4" xfId="1154" xr:uid="{00000000-0005-0000-0000-000077040000}"/>
    <cellStyle name="40% - Accent5 2 40" xfId="1155" xr:uid="{00000000-0005-0000-0000-000078040000}"/>
    <cellStyle name="40% - Accent5 2 41" xfId="1156" xr:uid="{00000000-0005-0000-0000-000079040000}"/>
    <cellStyle name="40% - Accent5 2 42" xfId="1157" xr:uid="{00000000-0005-0000-0000-00007A040000}"/>
    <cellStyle name="40% - Accent5 2 43" xfId="1158" xr:uid="{00000000-0005-0000-0000-00007B040000}"/>
    <cellStyle name="40% - Accent5 2 44" xfId="1159" xr:uid="{00000000-0005-0000-0000-00007C040000}"/>
    <cellStyle name="40% - Accent5 2 45" xfId="1160" xr:uid="{00000000-0005-0000-0000-00007D040000}"/>
    <cellStyle name="40% - Accent5 2 46" xfId="1161" xr:uid="{00000000-0005-0000-0000-00007E040000}"/>
    <cellStyle name="40% - Accent5 2 47" xfId="1162" xr:uid="{00000000-0005-0000-0000-00007F040000}"/>
    <cellStyle name="40% - Accent5 2 48" xfId="1163" xr:uid="{00000000-0005-0000-0000-000080040000}"/>
    <cellStyle name="40% - Accent5 2 49" xfId="1164" xr:uid="{00000000-0005-0000-0000-000081040000}"/>
    <cellStyle name="40% - Accent5 2 5" xfId="1165" xr:uid="{00000000-0005-0000-0000-000082040000}"/>
    <cellStyle name="40% - Accent5 2 50" xfId="1166" xr:uid="{00000000-0005-0000-0000-000083040000}"/>
    <cellStyle name="40% - Accent5 2 51" xfId="1167" xr:uid="{00000000-0005-0000-0000-000084040000}"/>
    <cellStyle name="40% - Accent5 2 52" xfId="1168" xr:uid="{00000000-0005-0000-0000-000085040000}"/>
    <cellStyle name="40% - Accent5 2 6" xfId="1169" xr:uid="{00000000-0005-0000-0000-000086040000}"/>
    <cellStyle name="40% - Accent5 2 7" xfId="1170" xr:uid="{00000000-0005-0000-0000-000087040000}"/>
    <cellStyle name="40% - Accent5 2 8" xfId="1171" xr:uid="{00000000-0005-0000-0000-000088040000}"/>
    <cellStyle name="40% - Accent5 2 9" xfId="1172" xr:uid="{00000000-0005-0000-0000-000089040000}"/>
    <cellStyle name="40% - Accent5 3" xfId="1173" xr:uid="{00000000-0005-0000-0000-00008A040000}"/>
    <cellStyle name="40% - Accent5 3 10" xfId="1174" xr:uid="{00000000-0005-0000-0000-00008B040000}"/>
    <cellStyle name="40% - Accent5 3 11" xfId="1175" xr:uid="{00000000-0005-0000-0000-00008C040000}"/>
    <cellStyle name="40% - Accent5 3 12" xfId="1176" xr:uid="{00000000-0005-0000-0000-00008D040000}"/>
    <cellStyle name="40% - Accent5 3 13" xfId="1177" xr:uid="{00000000-0005-0000-0000-00008E040000}"/>
    <cellStyle name="40% - Accent5 3 14" xfId="1178" xr:uid="{00000000-0005-0000-0000-00008F040000}"/>
    <cellStyle name="40% - Accent5 3 15" xfId="1179" xr:uid="{00000000-0005-0000-0000-000090040000}"/>
    <cellStyle name="40% - Accent5 3 16" xfId="1180" xr:uid="{00000000-0005-0000-0000-000091040000}"/>
    <cellStyle name="40% - Accent5 3 17" xfId="1181" xr:uid="{00000000-0005-0000-0000-000092040000}"/>
    <cellStyle name="40% - Accent5 3 18" xfId="1182" xr:uid="{00000000-0005-0000-0000-000093040000}"/>
    <cellStyle name="40% - Accent5 3 19" xfId="1183" xr:uid="{00000000-0005-0000-0000-000094040000}"/>
    <cellStyle name="40% - Accent5 3 2" xfId="1184" xr:uid="{00000000-0005-0000-0000-000095040000}"/>
    <cellStyle name="40% - Accent5 3 20" xfId="1185" xr:uid="{00000000-0005-0000-0000-000096040000}"/>
    <cellStyle name="40% - Accent5 3 21" xfId="1186" xr:uid="{00000000-0005-0000-0000-000097040000}"/>
    <cellStyle name="40% - Accent5 3 22" xfId="1187" xr:uid="{00000000-0005-0000-0000-000098040000}"/>
    <cellStyle name="40% - Accent5 3 23" xfId="1188" xr:uid="{00000000-0005-0000-0000-000099040000}"/>
    <cellStyle name="40% - Accent5 3 24" xfId="1189" xr:uid="{00000000-0005-0000-0000-00009A040000}"/>
    <cellStyle name="40% - Accent5 3 25" xfId="1190" xr:uid="{00000000-0005-0000-0000-00009B040000}"/>
    <cellStyle name="40% - Accent5 3 26" xfId="1191" xr:uid="{00000000-0005-0000-0000-00009C040000}"/>
    <cellStyle name="40% - Accent5 3 27" xfId="1192" xr:uid="{00000000-0005-0000-0000-00009D040000}"/>
    <cellStyle name="40% - Accent5 3 28" xfId="1193" xr:uid="{00000000-0005-0000-0000-00009E040000}"/>
    <cellStyle name="40% - Accent5 3 29" xfId="1194" xr:uid="{00000000-0005-0000-0000-00009F040000}"/>
    <cellStyle name="40% - Accent5 3 3" xfId="1195" xr:uid="{00000000-0005-0000-0000-0000A0040000}"/>
    <cellStyle name="40% - Accent5 3 30" xfId="1196" xr:uid="{00000000-0005-0000-0000-0000A1040000}"/>
    <cellStyle name="40% - Accent5 3 31" xfId="1197" xr:uid="{00000000-0005-0000-0000-0000A2040000}"/>
    <cellStyle name="40% - Accent5 3 4" xfId="1198" xr:uid="{00000000-0005-0000-0000-0000A3040000}"/>
    <cellStyle name="40% - Accent5 3 5" xfId="1199" xr:uid="{00000000-0005-0000-0000-0000A4040000}"/>
    <cellStyle name="40% - Accent5 3 6" xfId="1200" xr:uid="{00000000-0005-0000-0000-0000A5040000}"/>
    <cellStyle name="40% - Accent5 3 7" xfId="1201" xr:uid="{00000000-0005-0000-0000-0000A6040000}"/>
    <cellStyle name="40% - Accent5 3 8" xfId="1202" xr:uid="{00000000-0005-0000-0000-0000A7040000}"/>
    <cellStyle name="40% - Accent5 3 9" xfId="1203" xr:uid="{00000000-0005-0000-0000-0000A8040000}"/>
    <cellStyle name="40% - Accent5 4" xfId="1204" xr:uid="{00000000-0005-0000-0000-0000A9040000}"/>
    <cellStyle name="40% - Accent5 4 10" xfId="1205" xr:uid="{00000000-0005-0000-0000-0000AA040000}"/>
    <cellStyle name="40% - Accent5 4 11" xfId="1206" xr:uid="{00000000-0005-0000-0000-0000AB040000}"/>
    <cellStyle name="40% - Accent5 4 12" xfId="1207" xr:uid="{00000000-0005-0000-0000-0000AC040000}"/>
    <cellStyle name="40% - Accent5 4 13" xfId="1208" xr:uid="{00000000-0005-0000-0000-0000AD040000}"/>
    <cellStyle name="40% - Accent5 4 14" xfId="1209" xr:uid="{00000000-0005-0000-0000-0000AE040000}"/>
    <cellStyle name="40% - Accent5 4 15" xfId="1210" xr:uid="{00000000-0005-0000-0000-0000AF040000}"/>
    <cellStyle name="40% - Accent5 4 16" xfId="1211" xr:uid="{00000000-0005-0000-0000-0000B0040000}"/>
    <cellStyle name="40% - Accent5 4 17" xfId="1212" xr:uid="{00000000-0005-0000-0000-0000B1040000}"/>
    <cellStyle name="40% - Accent5 4 18" xfId="1213" xr:uid="{00000000-0005-0000-0000-0000B2040000}"/>
    <cellStyle name="40% - Accent5 4 19" xfId="1214" xr:uid="{00000000-0005-0000-0000-0000B3040000}"/>
    <cellStyle name="40% - Accent5 4 2" xfId="1215" xr:uid="{00000000-0005-0000-0000-0000B4040000}"/>
    <cellStyle name="40% - Accent5 4 20" xfId="1216" xr:uid="{00000000-0005-0000-0000-0000B5040000}"/>
    <cellStyle name="40% - Accent5 4 21" xfId="1217" xr:uid="{00000000-0005-0000-0000-0000B6040000}"/>
    <cellStyle name="40% - Accent5 4 22" xfId="1218" xr:uid="{00000000-0005-0000-0000-0000B7040000}"/>
    <cellStyle name="40% - Accent5 4 23" xfId="1219" xr:uid="{00000000-0005-0000-0000-0000B8040000}"/>
    <cellStyle name="40% - Accent5 4 24" xfId="1220" xr:uid="{00000000-0005-0000-0000-0000B9040000}"/>
    <cellStyle name="40% - Accent5 4 25" xfId="1221" xr:uid="{00000000-0005-0000-0000-0000BA040000}"/>
    <cellStyle name="40% - Accent5 4 26" xfId="1222" xr:uid="{00000000-0005-0000-0000-0000BB040000}"/>
    <cellStyle name="40% - Accent5 4 27" xfId="1223" xr:uid="{00000000-0005-0000-0000-0000BC040000}"/>
    <cellStyle name="40% - Accent5 4 28" xfId="1224" xr:uid="{00000000-0005-0000-0000-0000BD040000}"/>
    <cellStyle name="40% - Accent5 4 3" xfId="1225" xr:uid="{00000000-0005-0000-0000-0000BE040000}"/>
    <cellStyle name="40% - Accent5 4 4" xfId="1226" xr:uid="{00000000-0005-0000-0000-0000BF040000}"/>
    <cellStyle name="40% - Accent5 4 5" xfId="1227" xr:uid="{00000000-0005-0000-0000-0000C0040000}"/>
    <cellStyle name="40% - Accent5 4 6" xfId="1228" xr:uid="{00000000-0005-0000-0000-0000C1040000}"/>
    <cellStyle name="40% - Accent5 4 7" xfId="1229" xr:uid="{00000000-0005-0000-0000-0000C2040000}"/>
    <cellStyle name="40% - Accent5 4 8" xfId="1230" xr:uid="{00000000-0005-0000-0000-0000C3040000}"/>
    <cellStyle name="40% - Accent5 4 9" xfId="1231" xr:uid="{00000000-0005-0000-0000-0000C4040000}"/>
    <cellStyle name="40% - Accent6 2" xfId="1232" xr:uid="{00000000-0005-0000-0000-0000C5040000}"/>
    <cellStyle name="40% - Accent6 2 10" xfId="1233" xr:uid="{00000000-0005-0000-0000-0000C6040000}"/>
    <cellStyle name="40% - Accent6 2 11" xfId="1234" xr:uid="{00000000-0005-0000-0000-0000C7040000}"/>
    <cellStyle name="40% - Accent6 2 12" xfId="1235" xr:uid="{00000000-0005-0000-0000-0000C8040000}"/>
    <cellStyle name="40% - Accent6 2 13" xfId="1236" xr:uid="{00000000-0005-0000-0000-0000C9040000}"/>
    <cellStyle name="40% - Accent6 2 14" xfId="1237" xr:uid="{00000000-0005-0000-0000-0000CA040000}"/>
    <cellStyle name="40% - Accent6 2 15" xfId="1238" xr:uid="{00000000-0005-0000-0000-0000CB040000}"/>
    <cellStyle name="40% - Accent6 2 16" xfId="1239" xr:uid="{00000000-0005-0000-0000-0000CC040000}"/>
    <cellStyle name="40% - Accent6 2 17" xfId="1240" xr:uid="{00000000-0005-0000-0000-0000CD040000}"/>
    <cellStyle name="40% - Accent6 2 18" xfId="1241" xr:uid="{00000000-0005-0000-0000-0000CE040000}"/>
    <cellStyle name="40% - Accent6 2 19" xfId="1242" xr:uid="{00000000-0005-0000-0000-0000CF040000}"/>
    <cellStyle name="40% - Accent6 2 2" xfId="1243" xr:uid="{00000000-0005-0000-0000-0000D0040000}"/>
    <cellStyle name="40% - Accent6 2 20" xfId="1244" xr:uid="{00000000-0005-0000-0000-0000D1040000}"/>
    <cellStyle name="40% - Accent6 2 21" xfId="1245" xr:uid="{00000000-0005-0000-0000-0000D2040000}"/>
    <cellStyle name="40% - Accent6 2 22" xfId="1246" xr:uid="{00000000-0005-0000-0000-0000D3040000}"/>
    <cellStyle name="40% - Accent6 2 23" xfId="1247" xr:uid="{00000000-0005-0000-0000-0000D4040000}"/>
    <cellStyle name="40% - Accent6 2 24" xfId="1248" xr:uid="{00000000-0005-0000-0000-0000D5040000}"/>
    <cellStyle name="40% - Accent6 2 25" xfId="1249" xr:uid="{00000000-0005-0000-0000-0000D6040000}"/>
    <cellStyle name="40% - Accent6 2 26" xfId="1250" xr:uid="{00000000-0005-0000-0000-0000D7040000}"/>
    <cellStyle name="40% - Accent6 2 27" xfId="1251" xr:uid="{00000000-0005-0000-0000-0000D8040000}"/>
    <cellStyle name="40% - Accent6 2 28" xfId="1252" xr:uid="{00000000-0005-0000-0000-0000D9040000}"/>
    <cellStyle name="40% - Accent6 2 29" xfId="1253" xr:uid="{00000000-0005-0000-0000-0000DA040000}"/>
    <cellStyle name="40% - Accent6 2 3" xfId="1254" xr:uid="{00000000-0005-0000-0000-0000DB040000}"/>
    <cellStyle name="40% - Accent6 2 30" xfId="1255" xr:uid="{00000000-0005-0000-0000-0000DC040000}"/>
    <cellStyle name="40% - Accent6 2 31" xfId="1256" xr:uid="{00000000-0005-0000-0000-0000DD040000}"/>
    <cellStyle name="40% - Accent6 2 32" xfId="1257" xr:uid="{00000000-0005-0000-0000-0000DE040000}"/>
    <cellStyle name="40% - Accent6 2 33" xfId="1258" xr:uid="{00000000-0005-0000-0000-0000DF040000}"/>
    <cellStyle name="40% - Accent6 2 34" xfId="1259" xr:uid="{00000000-0005-0000-0000-0000E0040000}"/>
    <cellStyle name="40% - Accent6 2 35" xfId="1260" xr:uid="{00000000-0005-0000-0000-0000E1040000}"/>
    <cellStyle name="40% - Accent6 2 36" xfId="1261" xr:uid="{00000000-0005-0000-0000-0000E2040000}"/>
    <cellStyle name="40% - Accent6 2 37" xfId="1262" xr:uid="{00000000-0005-0000-0000-0000E3040000}"/>
    <cellStyle name="40% - Accent6 2 38" xfId="1263" xr:uid="{00000000-0005-0000-0000-0000E4040000}"/>
    <cellStyle name="40% - Accent6 2 39" xfId="1264" xr:uid="{00000000-0005-0000-0000-0000E5040000}"/>
    <cellStyle name="40% - Accent6 2 4" xfId="1265" xr:uid="{00000000-0005-0000-0000-0000E6040000}"/>
    <cellStyle name="40% - Accent6 2 40" xfId="1266" xr:uid="{00000000-0005-0000-0000-0000E7040000}"/>
    <cellStyle name="40% - Accent6 2 41" xfId="1267" xr:uid="{00000000-0005-0000-0000-0000E8040000}"/>
    <cellStyle name="40% - Accent6 2 42" xfId="1268" xr:uid="{00000000-0005-0000-0000-0000E9040000}"/>
    <cellStyle name="40% - Accent6 2 43" xfId="1269" xr:uid="{00000000-0005-0000-0000-0000EA040000}"/>
    <cellStyle name="40% - Accent6 2 44" xfId="1270" xr:uid="{00000000-0005-0000-0000-0000EB040000}"/>
    <cellStyle name="40% - Accent6 2 45" xfId="1271" xr:uid="{00000000-0005-0000-0000-0000EC040000}"/>
    <cellStyle name="40% - Accent6 2 46" xfId="1272" xr:uid="{00000000-0005-0000-0000-0000ED040000}"/>
    <cellStyle name="40% - Accent6 2 47" xfId="1273" xr:uid="{00000000-0005-0000-0000-0000EE040000}"/>
    <cellStyle name="40% - Accent6 2 48" xfId="1274" xr:uid="{00000000-0005-0000-0000-0000EF040000}"/>
    <cellStyle name="40% - Accent6 2 49" xfId="1275" xr:uid="{00000000-0005-0000-0000-0000F0040000}"/>
    <cellStyle name="40% - Accent6 2 5" xfId="1276" xr:uid="{00000000-0005-0000-0000-0000F1040000}"/>
    <cellStyle name="40% - Accent6 2 50" xfId="1277" xr:uid="{00000000-0005-0000-0000-0000F2040000}"/>
    <cellStyle name="40% - Accent6 2 51" xfId="1278" xr:uid="{00000000-0005-0000-0000-0000F3040000}"/>
    <cellStyle name="40% - Accent6 2 52" xfId="1279" xr:uid="{00000000-0005-0000-0000-0000F4040000}"/>
    <cellStyle name="40% - Accent6 2 6" xfId="1280" xr:uid="{00000000-0005-0000-0000-0000F5040000}"/>
    <cellStyle name="40% - Accent6 2 7" xfId="1281" xr:uid="{00000000-0005-0000-0000-0000F6040000}"/>
    <cellStyle name="40% - Accent6 2 8" xfId="1282" xr:uid="{00000000-0005-0000-0000-0000F7040000}"/>
    <cellStyle name="40% - Accent6 2 9" xfId="1283" xr:uid="{00000000-0005-0000-0000-0000F8040000}"/>
    <cellStyle name="40% - Accent6 3" xfId="1284" xr:uid="{00000000-0005-0000-0000-0000F9040000}"/>
    <cellStyle name="40% - Accent6 3 10" xfId="1285" xr:uid="{00000000-0005-0000-0000-0000FA040000}"/>
    <cellStyle name="40% - Accent6 3 11" xfId="1286" xr:uid="{00000000-0005-0000-0000-0000FB040000}"/>
    <cellStyle name="40% - Accent6 3 12" xfId="1287" xr:uid="{00000000-0005-0000-0000-0000FC040000}"/>
    <cellStyle name="40% - Accent6 3 13" xfId="1288" xr:uid="{00000000-0005-0000-0000-0000FD040000}"/>
    <cellStyle name="40% - Accent6 3 14" xfId="1289" xr:uid="{00000000-0005-0000-0000-0000FE040000}"/>
    <cellStyle name="40% - Accent6 3 15" xfId="1290" xr:uid="{00000000-0005-0000-0000-0000FF040000}"/>
    <cellStyle name="40% - Accent6 3 16" xfId="1291" xr:uid="{00000000-0005-0000-0000-000000050000}"/>
    <cellStyle name="40% - Accent6 3 17" xfId="1292" xr:uid="{00000000-0005-0000-0000-000001050000}"/>
    <cellStyle name="40% - Accent6 3 18" xfId="1293" xr:uid="{00000000-0005-0000-0000-000002050000}"/>
    <cellStyle name="40% - Accent6 3 19" xfId="1294" xr:uid="{00000000-0005-0000-0000-000003050000}"/>
    <cellStyle name="40% - Accent6 3 2" xfId="1295" xr:uid="{00000000-0005-0000-0000-000004050000}"/>
    <cellStyle name="40% - Accent6 3 20" xfId="1296" xr:uid="{00000000-0005-0000-0000-000005050000}"/>
    <cellStyle name="40% - Accent6 3 21" xfId="1297" xr:uid="{00000000-0005-0000-0000-000006050000}"/>
    <cellStyle name="40% - Accent6 3 22" xfId="1298" xr:uid="{00000000-0005-0000-0000-000007050000}"/>
    <cellStyle name="40% - Accent6 3 23" xfId="1299" xr:uid="{00000000-0005-0000-0000-000008050000}"/>
    <cellStyle name="40% - Accent6 3 24" xfId="1300" xr:uid="{00000000-0005-0000-0000-000009050000}"/>
    <cellStyle name="40% - Accent6 3 25" xfId="1301" xr:uid="{00000000-0005-0000-0000-00000A050000}"/>
    <cellStyle name="40% - Accent6 3 26" xfId="1302" xr:uid="{00000000-0005-0000-0000-00000B050000}"/>
    <cellStyle name="40% - Accent6 3 27" xfId="1303" xr:uid="{00000000-0005-0000-0000-00000C050000}"/>
    <cellStyle name="40% - Accent6 3 28" xfId="1304" xr:uid="{00000000-0005-0000-0000-00000D050000}"/>
    <cellStyle name="40% - Accent6 3 29" xfId="1305" xr:uid="{00000000-0005-0000-0000-00000E050000}"/>
    <cellStyle name="40% - Accent6 3 3" xfId="1306" xr:uid="{00000000-0005-0000-0000-00000F050000}"/>
    <cellStyle name="40% - Accent6 3 30" xfId="1307" xr:uid="{00000000-0005-0000-0000-000010050000}"/>
    <cellStyle name="40% - Accent6 3 31" xfId="1308" xr:uid="{00000000-0005-0000-0000-000011050000}"/>
    <cellStyle name="40% - Accent6 3 4" xfId="1309" xr:uid="{00000000-0005-0000-0000-000012050000}"/>
    <cellStyle name="40% - Accent6 3 5" xfId="1310" xr:uid="{00000000-0005-0000-0000-000013050000}"/>
    <cellStyle name="40% - Accent6 3 6" xfId="1311" xr:uid="{00000000-0005-0000-0000-000014050000}"/>
    <cellStyle name="40% - Accent6 3 7" xfId="1312" xr:uid="{00000000-0005-0000-0000-000015050000}"/>
    <cellStyle name="40% - Accent6 3 8" xfId="1313" xr:uid="{00000000-0005-0000-0000-000016050000}"/>
    <cellStyle name="40% - Accent6 3 9" xfId="1314" xr:uid="{00000000-0005-0000-0000-000017050000}"/>
    <cellStyle name="40% - Accent6 4" xfId="1315" xr:uid="{00000000-0005-0000-0000-000018050000}"/>
    <cellStyle name="40% - Accent6 4 10" xfId="1316" xr:uid="{00000000-0005-0000-0000-000019050000}"/>
    <cellStyle name="40% - Accent6 4 11" xfId="1317" xr:uid="{00000000-0005-0000-0000-00001A050000}"/>
    <cellStyle name="40% - Accent6 4 12" xfId="1318" xr:uid="{00000000-0005-0000-0000-00001B050000}"/>
    <cellStyle name="40% - Accent6 4 13" xfId="1319" xr:uid="{00000000-0005-0000-0000-00001C050000}"/>
    <cellStyle name="40% - Accent6 4 14" xfId="1320" xr:uid="{00000000-0005-0000-0000-00001D050000}"/>
    <cellStyle name="40% - Accent6 4 15" xfId="1321" xr:uid="{00000000-0005-0000-0000-00001E050000}"/>
    <cellStyle name="40% - Accent6 4 16" xfId="1322" xr:uid="{00000000-0005-0000-0000-00001F050000}"/>
    <cellStyle name="40% - Accent6 4 17" xfId="1323" xr:uid="{00000000-0005-0000-0000-000020050000}"/>
    <cellStyle name="40% - Accent6 4 18" xfId="1324" xr:uid="{00000000-0005-0000-0000-000021050000}"/>
    <cellStyle name="40% - Accent6 4 19" xfId="1325" xr:uid="{00000000-0005-0000-0000-000022050000}"/>
    <cellStyle name="40% - Accent6 4 2" xfId="1326" xr:uid="{00000000-0005-0000-0000-000023050000}"/>
    <cellStyle name="40% - Accent6 4 20" xfId="1327" xr:uid="{00000000-0005-0000-0000-000024050000}"/>
    <cellStyle name="40% - Accent6 4 21" xfId="1328" xr:uid="{00000000-0005-0000-0000-000025050000}"/>
    <cellStyle name="40% - Accent6 4 22" xfId="1329" xr:uid="{00000000-0005-0000-0000-000026050000}"/>
    <cellStyle name="40% - Accent6 4 23" xfId="1330" xr:uid="{00000000-0005-0000-0000-000027050000}"/>
    <cellStyle name="40% - Accent6 4 24" xfId="1331" xr:uid="{00000000-0005-0000-0000-000028050000}"/>
    <cellStyle name="40% - Accent6 4 25" xfId="1332" xr:uid="{00000000-0005-0000-0000-000029050000}"/>
    <cellStyle name="40% - Accent6 4 26" xfId="1333" xr:uid="{00000000-0005-0000-0000-00002A050000}"/>
    <cellStyle name="40% - Accent6 4 27" xfId="1334" xr:uid="{00000000-0005-0000-0000-00002B050000}"/>
    <cellStyle name="40% - Accent6 4 28" xfId="1335" xr:uid="{00000000-0005-0000-0000-00002C050000}"/>
    <cellStyle name="40% - Accent6 4 3" xfId="1336" xr:uid="{00000000-0005-0000-0000-00002D050000}"/>
    <cellStyle name="40% - Accent6 4 4" xfId="1337" xr:uid="{00000000-0005-0000-0000-00002E050000}"/>
    <cellStyle name="40% - Accent6 4 5" xfId="1338" xr:uid="{00000000-0005-0000-0000-00002F050000}"/>
    <cellStyle name="40% - Accent6 4 6" xfId="1339" xr:uid="{00000000-0005-0000-0000-000030050000}"/>
    <cellStyle name="40% - Accent6 4 7" xfId="1340" xr:uid="{00000000-0005-0000-0000-000031050000}"/>
    <cellStyle name="40% - Accent6 4 8" xfId="1341" xr:uid="{00000000-0005-0000-0000-000032050000}"/>
    <cellStyle name="40% - Accent6 4 9" xfId="1342" xr:uid="{00000000-0005-0000-0000-000033050000}"/>
    <cellStyle name="60% - Accent1 2" xfId="1343" xr:uid="{00000000-0005-0000-0000-000034050000}"/>
    <cellStyle name="60% - Accent1 3" xfId="1344" xr:uid="{00000000-0005-0000-0000-000035050000}"/>
    <cellStyle name="60% - Accent1 3 10" xfId="1345" xr:uid="{00000000-0005-0000-0000-000036050000}"/>
    <cellStyle name="60% - Accent1 3 11" xfId="1346" xr:uid="{00000000-0005-0000-0000-000037050000}"/>
    <cellStyle name="60% - Accent1 3 12" xfId="1347" xr:uid="{00000000-0005-0000-0000-000038050000}"/>
    <cellStyle name="60% - Accent1 3 13" xfId="1348" xr:uid="{00000000-0005-0000-0000-000039050000}"/>
    <cellStyle name="60% - Accent1 3 14" xfId="1349" xr:uid="{00000000-0005-0000-0000-00003A050000}"/>
    <cellStyle name="60% - Accent1 3 15" xfId="1350" xr:uid="{00000000-0005-0000-0000-00003B050000}"/>
    <cellStyle name="60% - Accent1 3 16" xfId="1351" xr:uid="{00000000-0005-0000-0000-00003C050000}"/>
    <cellStyle name="60% - Accent1 3 17" xfId="1352" xr:uid="{00000000-0005-0000-0000-00003D050000}"/>
    <cellStyle name="60% - Accent1 3 18" xfId="1353" xr:uid="{00000000-0005-0000-0000-00003E050000}"/>
    <cellStyle name="60% - Accent1 3 19" xfId="1354" xr:uid="{00000000-0005-0000-0000-00003F050000}"/>
    <cellStyle name="60% - Accent1 3 2" xfId="1355" xr:uid="{00000000-0005-0000-0000-000040050000}"/>
    <cellStyle name="60% - Accent1 3 20" xfId="1356" xr:uid="{00000000-0005-0000-0000-000041050000}"/>
    <cellStyle name="60% - Accent1 3 21" xfId="1357" xr:uid="{00000000-0005-0000-0000-000042050000}"/>
    <cellStyle name="60% - Accent1 3 22" xfId="1358" xr:uid="{00000000-0005-0000-0000-000043050000}"/>
    <cellStyle name="60% - Accent1 3 23" xfId="1359" xr:uid="{00000000-0005-0000-0000-000044050000}"/>
    <cellStyle name="60% - Accent1 3 24" xfId="1360" xr:uid="{00000000-0005-0000-0000-000045050000}"/>
    <cellStyle name="60% - Accent1 3 25" xfId="1361" xr:uid="{00000000-0005-0000-0000-000046050000}"/>
    <cellStyle name="60% - Accent1 3 26" xfId="1362" xr:uid="{00000000-0005-0000-0000-000047050000}"/>
    <cellStyle name="60% - Accent1 3 27" xfId="1363" xr:uid="{00000000-0005-0000-0000-000048050000}"/>
    <cellStyle name="60% - Accent1 3 28" xfId="1364" xr:uid="{00000000-0005-0000-0000-000049050000}"/>
    <cellStyle name="60% - Accent1 3 29" xfId="1365" xr:uid="{00000000-0005-0000-0000-00004A050000}"/>
    <cellStyle name="60% - Accent1 3 3" xfId="1366" xr:uid="{00000000-0005-0000-0000-00004B050000}"/>
    <cellStyle name="60% - Accent1 3 30" xfId="1367" xr:uid="{00000000-0005-0000-0000-00004C050000}"/>
    <cellStyle name="60% - Accent1 3 31" xfId="1368" xr:uid="{00000000-0005-0000-0000-00004D050000}"/>
    <cellStyle name="60% - Accent1 3 4" xfId="1369" xr:uid="{00000000-0005-0000-0000-00004E050000}"/>
    <cellStyle name="60% - Accent1 3 5" xfId="1370" xr:uid="{00000000-0005-0000-0000-00004F050000}"/>
    <cellStyle name="60% - Accent1 3 6" xfId="1371" xr:uid="{00000000-0005-0000-0000-000050050000}"/>
    <cellStyle name="60% - Accent1 3 7" xfId="1372" xr:uid="{00000000-0005-0000-0000-000051050000}"/>
    <cellStyle name="60% - Accent1 3 8" xfId="1373" xr:uid="{00000000-0005-0000-0000-000052050000}"/>
    <cellStyle name="60% - Accent1 3 9" xfId="1374" xr:uid="{00000000-0005-0000-0000-000053050000}"/>
    <cellStyle name="60% - Accent1 4" xfId="1375" xr:uid="{00000000-0005-0000-0000-000054050000}"/>
    <cellStyle name="60% - Accent1 4 10" xfId="1376" xr:uid="{00000000-0005-0000-0000-000055050000}"/>
    <cellStyle name="60% - Accent1 4 11" xfId="1377" xr:uid="{00000000-0005-0000-0000-000056050000}"/>
    <cellStyle name="60% - Accent1 4 12" xfId="1378" xr:uid="{00000000-0005-0000-0000-000057050000}"/>
    <cellStyle name="60% - Accent1 4 13" xfId="1379" xr:uid="{00000000-0005-0000-0000-000058050000}"/>
    <cellStyle name="60% - Accent1 4 14" xfId="1380" xr:uid="{00000000-0005-0000-0000-000059050000}"/>
    <cellStyle name="60% - Accent1 4 15" xfId="1381" xr:uid="{00000000-0005-0000-0000-00005A050000}"/>
    <cellStyle name="60% - Accent1 4 16" xfId="1382" xr:uid="{00000000-0005-0000-0000-00005B050000}"/>
    <cellStyle name="60% - Accent1 4 17" xfId="1383" xr:uid="{00000000-0005-0000-0000-00005C050000}"/>
    <cellStyle name="60% - Accent1 4 18" xfId="1384" xr:uid="{00000000-0005-0000-0000-00005D050000}"/>
    <cellStyle name="60% - Accent1 4 19" xfId="1385" xr:uid="{00000000-0005-0000-0000-00005E050000}"/>
    <cellStyle name="60% - Accent1 4 2" xfId="1386" xr:uid="{00000000-0005-0000-0000-00005F050000}"/>
    <cellStyle name="60% - Accent1 4 20" xfId="1387" xr:uid="{00000000-0005-0000-0000-000060050000}"/>
    <cellStyle name="60% - Accent1 4 21" xfId="1388" xr:uid="{00000000-0005-0000-0000-000061050000}"/>
    <cellStyle name="60% - Accent1 4 22" xfId="1389" xr:uid="{00000000-0005-0000-0000-000062050000}"/>
    <cellStyle name="60% - Accent1 4 23" xfId="1390" xr:uid="{00000000-0005-0000-0000-000063050000}"/>
    <cellStyle name="60% - Accent1 4 24" xfId="1391" xr:uid="{00000000-0005-0000-0000-000064050000}"/>
    <cellStyle name="60% - Accent1 4 25" xfId="1392" xr:uid="{00000000-0005-0000-0000-000065050000}"/>
    <cellStyle name="60% - Accent1 4 26" xfId="1393" xr:uid="{00000000-0005-0000-0000-000066050000}"/>
    <cellStyle name="60% - Accent1 4 27" xfId="1394" xr:uid="{00000000-0005-0000-0000-000067050000}"/>
    <cellStyle name="60% - Accent1 4 28" xfId="1395" xr:uid="{00000000-0005-0000-0000-000068050000}"/>
    <cellStyle name="60% - Accent1 4 3" xfId="1396" xr:uid="{00000000-0005-0000-0000-000069050000}"/>
    <cellStyle name="60% - Accent1 4 4" xfId="1397" xr:uid="{00000000-0005-0000-0000-00006A050000}"/>
    <cellStyle name="60% - Accent1 4 5" xfId="1398" xr:uid="{00000000-0005-0000-0000-00006B050000}"/>
    <cellStyle name="60% - Accent1 4 6" xfId="1399" xr:uid="{00000000-0005-0000-0000-00006C050000}"/>
    <cellStyle name="60% - Accent1 4 7" xfId="1400" xr:uid="{00000000-0005-0000-0000-00006D050000}"/>
    <cellStyle name="60% - Accent1 4 8" xfId="1401" xr:uid="{00000000-0005-0000-0000-00006E050000}"/>
    <cellStyle name="60% - Accent1 4 9" xfId="1402" xr:uid="{00000000-0005-0000-0000-00006F050000}"/>
    <cellStyle name="60% - Accent2 2" xfId="1403" xr:uid="{00000000-0005-0000-0000-000070050000}"/>
    <cellStyle name="60% - Accent2 3" xfId="1404" xr:uid="{00000000-0005-0000-0000-000071050000}"/>
    <cellStyle name="60% - Accent2 3 10" xfId="1405" xr:uid="{00000000-0005-0000-0000-000072050000}"/>
    <cellStyle name="60% - Accent2 3 11" xfId="1406" xr:uid="{00000000-0005-0000-0000-000073050000}"/>
    <cellStyle name="60% - Accent2 3 12" xfId="1407" xr:uid="{00000000-0005-0000-0000-000074050000}"/>
    <cellStyle name="60% - Accent2 3 13" xfId="1408" xr:uid="{00000000-0005-0000-0000-000075050000}"/>
    <cellStyle name="60% - Accent2 3 14" xfId="1409" xr:uid="{00000000-0005-0000-0000-000076050000}"/>
    <cellStyle name="60% - Accent2 3 15" xfId="1410" xr:uid="{00000000-0005-0000-0000-000077050000}"/>
    <cellStyle name="60% - Accent2 3 16" xfId="1411" xr:uid="{00000000-0005-0000-0000-000078050000}"/>
    <cellStyle name="60% - Accent2 3 17" xfId="1412" xr:uid="{00000000-0005-0000-0000-000079050000}"/>
    <cellStyle name="60% - Accent2 3 18" xfId="1413" xr:uid="{00000000-0005-0000-0000-00007A050000}"/>
    <cellStyle name="60% - Accent2 3 19" xfId="1414" xr:uid="{00000000-0005-0000-0000-00007B050000}"/>
    <cellStyle name="60% - Accent2 3 2" xfId="1415" xr:uid="{00000000-0005-0000-0000-00007C050000}"/>
    <cellStyle name="60% - Accent2 3 20" xfId="1416" xr:uid="{00000000-0005-0000-0000-00007D050000}"/>
    <cellStyle name="60% - Accent2 3 21" xfId="1417" xr:uid="{00000000-0005-0000-0000-00007E050000}"/>
    <cellStyle name="60% - Accent2 3 22" xfId="1418" xr:uid="{00000000-0005-0000-0000-00007F050000}"/>
    <cellStyle name="60% - Accent2 3 23" xfId="1419" xr:uid="{00000000-0005-0000-0000-000080050000}"/>
    <cellStyle name="60% - Accent2 3 24" xfId="1420" xr:uid="{00000000-0005-0000-0000-000081050000}"/>
    <cellStyle name="60% - Accent2 3 25" xfId="1421" xr:uid="{00000000-0005-0000-0000-000082050000}"/>
    <cellStyle name="60% - Accent2 3 26" xfId="1422" xr:uid="{00000000-0005-0000-0000-000083050000}"/>
    <cellStyle name="60% - Accent2 3 27" xfId="1423" xr:uid="{00000000-0005-0000-0000-000084050000}"/>
    <cellStyle name="60% - Accent2 3 28" xfId="1424" xr:uid="{00000000-0005-0000-0000-000085050000}"/>
    <cellStyle name="60% - Accent2 3 29" xfId="1425" xr:uid="{00000000-0005-0000-0000-000086050000}"/>
    <cellStyle name="60% - Accent2 3 3" xfId="1426" xr:uid="{00000000-0005-0000-0000-000087050000}"/>
    <cellStyle name="60% - Accent2 3 30" xfId="1427" xr:uid="{00000000-0005-0000-0000-000088050000}"/>
    <cellStyle name="60% - Accent2 3 31" xfId="1428" xr:uid="{00000000-0005-0000-0000-000089050000}"/>
    <cellStyle name="60% - Accent2 3 4" xfId="1429" xr:uid="{00000000-0005-0000-0000-00008A050000}"/>
    <cellStyle name="60% - Accent2 3 5" xfId="1430" xr:uid="{00000000-0005-0000-0000-00008B050000}"/>
    <cellStyle name="60% - Accent2 3 6" xfId="1431" xr:uid="{00000000-0005-0000-0000-00008C050000}"/>
    <cellStyle name="60% - Accent2 3 7" xfId="1432" xr:uid="{00000000-0005-0000-0000-00008D050000}"/>
    <cellStyle name="60% - Accent2 3 8" xfId="1433" xr:uid="{00000000-0005-0000-0000-00008E050000}"/>
    <cellStyle name="60% - Accent2 3 9" xfId="1434" xr:uid="{00000000-0005-0000-0000-00008F050000}"/>
    <cellStyle name="60% - Accent2 4" xfId="1435" xr:uid="{00000000-0005-0000-0000-000090050000}"/>
    <cellStyle name="60% - Accent2 4 10" xfId="1436" xr:uid="{00000000-0005-0000-0000-000091050000}"/>
    <cellStyle name="60% - Accent2 4 11" xfId="1437" xr:uid="{00000000-0005-0000-0000-000092050000}"/>
    <cellStyle name="60% - Accent2 4 12" xfId="1438" xr:uid="{00000000-0005-0000-0000-000093050000}"/>
    <cellStyle name="60% - Accent2 4 13" xfId="1439" xr:uid="{00000000-0005-0000-0000-000094050000}"/>
    <cellStyle name="60% - Accent2 4 14" xfId="1440" xr:uid="{00000000-0005-0000-0000-000095050000}"/>
    <cellStyle name="60% - Accent2 4 15" xfId="1441" xr:uid="{00000000-0005-0000-0000-000096050000}"/>
    <cellStyle name="60% - Accent2 4 16" xfId="1442" xr:uid="{00000000-0005-0000-0000-000097050000}"/>
    <cellStyle name="60% - Accent2 4 17" xfId="1443" xr:uid="{00000000-0005-0000-0000-000098050000}"/>
    <cellStyle name="60% - Accent2 4 18" xfId="1444" xr:uid="{00000000-0005-0000-0000-000099050000}"/>
    <cellStyle name="60% - Accent2 4 19" xfId="1445" xr:uid="{00000000-0005-0000-0000-00009A050000}"/>
    <cellStyle name="60% - Accent2 4 2" xfId="1446" xr:uid="{00000000-0005-0000-0000-00009B050000}"/>
    <cellStyle name="60% - Accent2 4 20" xfId="1447" xr:uid="{00000000-0005-0000-0000-00009C050000}"/>
    <cellStyle name="60% - Accent2 4 21" xfId="1448" xr:uid="{00000000-0005-0000-0000-00009D050000}"/>
    <cellStyle name="60% - Accent2 4 22" xfId="1449" xr:uid="{00000000-0005-0000-0000-00009E050000}"/>
    <cellStyle name="60% - Accent2 4 23" xfId="1450" xr:uid="{00000000-0005-0000-0000-00009F050000}"/>
    <cellStyle name="60% - Accent2 4 24" xfId="1451" xr:uid="{00000000-0005-0000-0000-0000A0050000}"/>
    <cellStyle name="60% - Accent2 4 25" xfId="1452" xr:uid="{00000000-0005-0000-0000-0000A1050000}"/>
    <cellStyle name="60% - Accent2 4 26" xfId="1453" xr:uid="{00000000-0005-0000-0000-0000A2050000}"/>
    <cellStyle name="60% - Accent2 4 27" xfId="1454" xr:uid="{00000000-0005-0000-0000-0000A3050000}"/>
    <cellStyle name="60% - Accent2 4 28" xfId="1455" xr:uid="{00000000-0005-0000-0000-0000A4050000}"/>
    <cellStyle name="60% - Accent2 4 3" xfId="1456" xr:uid="{00000000-0005-0000-0000-0000A5050000}"/>
    <cellStyle name="60% - Accent2 4 4" xfId="1457" xr:uid="{00000000-0005-0000-0000-0000A6050000}"/>
    <cellStyle name="60% - Accent2 4 5" xfId="1458" xr:uid="{00000000-0005-0000-0000-0000A7050000}"/>
    <cellStyle name="60% - Accent2 4 6" xfId="1459" xr:uid="{00000000-0005-0000-0000-0000A8050000}"/>
    <cellStyle name="60% - Accent2 4 7" xfId="1460" xr:uid="{00000000-0005-0000-0000-0000A9050000}"/>
    <cellStyle name="60% - Accent2 4 8" xfId="1461" xr:uid="{00000000-0005-0000-0000-0000AA050000}"/>
    <cellStyle name="60% - Accent2 4 9" xfId="1462" xr:uid="{00000000-0005-0000-0000-0000AB050000}"/>
    <cellStyle name="60% - Accent3 2" xfId="1463" xr:uid="{00000000-0005-0000-0000-0000AC050000}"/>
    <cellStyle name="60% - Accent3 3" xfId="1464" xr:uid="{00000000-0005-0000-0000-0000AD050000}"/>
    <cellStyle name="60% - Accent3 3 10" xfId="1465" xr:uid="{00000000-0005-0000-0000-0000AE050000}"/>
    <cellStyle name="60% - Accent3 3 11" xfId="1466" xr:uid="{00000000-0005-0000-0000-0000AF050000}"/>
    <cellStyle name="60% - Accent3 3 12" xfId="1467" xr:uid="{00000000-0005-0000-0000-0000B0050000}"/>
    <cellStyle name="60% - Accent3 3 13" xfId="1468" xr:uid="{00000000-0005-0000-0000-0000B1050000}"/>
    <cellStyle name="60% - Accent3 3 14" xfId="1469" xr:uid="{00000000-0005-0000-0000-0000B2050000}"/>
    <cellStyle name="60% - Accent3 3 15" xfId="1470" xr:uid="{00000000-0005-0000-0000-0000B3050000}"/>
    <cellStyle name="60% - Accent3 3 16" xfId="1471" xr:uid="{00000000-0005-0000-0000-0000B4050000}"/>
    <cellStyle name="60% - Accent3 3 17" xfId="1472" xr:uid="{00000000-0005-0000-0000-0000B5050000}"/>
    <cellStyle name="60% - Accent3 3 18" xfId="1473" xr:uid="{00000000-0005-0000-0000-0000B6050000}"/>
    <cellStyle name="60% - Accent3 3 19" xfId="1474" xr:uid="{00000000-0005-0000-0000-0000B7050000}"/>
    <cellStyle name="60% - Accent3 3 2" xfId="1475" xr:uid="{00000000-0005-0000-0000-0000B8050000}"/>
    <cellStyle name="60% - Accent3 3 20" xfId="1476" xr:uid="{00000000-0005-0000-0000-0000B9050000}"/>
    <cellStyle name="60% - Accent3 3 21" xfId="1477" xr:uid="{00000000-0005-0000-0000-0000BA050000}"/>
    <cellStyle name="60% - Accent3 3 22" xfId="1478" xr:uid="{00000000-0005-0000-0000-0000BB050000}"/>
    <cellStyle name="60% - Accent3 3 23" xfId="1479" xr:uid="{00000000-0005-0000-0000-0000BC050000}"/>
    <cellStyle name="60% - Accent3 3 24" xfId="1480" xr:uid="{00000000-0005-0000-0000-0000BD050000}"/>
    <cellStyle name="60% - Accent3 3 25" xfId="1481" xr:uid="{00000000-0005-0000-0000-0000BE050000}"/>
    <cellStyle name="60% - Accent3 3 26" xfId="1482" xr:uid="{00000000-0005-0000-0000-0000BF050000}"/>
    <cellStyle name="60% - Accent3 3 27" xfId="1483" xr:uid="{00000000-0005-0000-0000-0000C0050000}"/>
    <cellStyle name="60% - Accent3 3 28" xfId="1484" xr:uid="{00000000-0005-0000-0000-0000C1050000}"/>
    <cellStyle name="60% - Accent3 3 29" xfId="1485" xr:uid="{00000000-0005-0000-0000-0000C2050000}"/>
    <cellStyle name="60% - Accent3 3 3" xfId="1486" xr:uid="{00000000-0005-0000-0000-0000C3050000}"/>
    <cellStyle name="60% - Accent3 3 30" xfId="1487" xr:uid="{00000000-0005-0000-0000-0000C4050000}"/>
    <cellStyle name="60% - Accent3 3 31" xfId="1488" xr:uid="{00000000-0005-0000-0000-0000C5050000}"/>
    <cellStyle name="60% - Accent3 3 4" xfId="1489" xr:uid="{00000000-0005-0000-0000-0000C6050000}"/>
    <cellStyle name="60% - Accent3 3 5" xfId="1490" xr:uid="{00000000-0005-0000-0000-0000C7050000}"/>
    <cellStyle name="60% - Accent3 3 6" xfId="1491" xr:uid="{00000000-0005-0000-0000-0000C8050000}"/>
    <cellStyle name="60% - Accent3 3 7" xfId="1492" xr:uid="{00000000-0005-0000-0000-0000C9050000}"/>
    <cellStyle name="60% - Accent3 3 8" xfId="1493" xr:uid="{00000000-0005-0000-0000-0000CA050000}"/>
    <cellStyle name="60% - Accent3 3 9" xfId="1494" xr:uid="{00000000-0005-0000-0000-0000CB050000}"/>
    <cellStyle name="60% - Accent3 4" xfId="1495" xr:uid="{00000000-0005-0000-0000-0000CC050000}"/>
    <cellStyle name="60% - Accent3 4 10" xfId="1496" xr:uid="{00000000-0005-0000-0000-0000CD050000}"/>
    <cellStyle name="60% - Accent3 4 11" xfId="1497" xr:uid="{00000000-0005-0000-0000-0000CE050000}"/>
    <cellStyle name="60% - Accent3 4 12" xfId="1498" xr:uid="{00000000-0005-0000-0000-0000CF050000}"/>
    <cellStyle name="60% - Accent3 4 13" xfId="1499" xr:uid="{00000000-0005-0000-0000-0000D0050000}"/>
    <cellStyle name="60% - Accent3 4 14" xfId="1500" xr:uid="{00000000-0005-0000-0000-0000D1050000}"/>
    <cellStyle name="60% - Accent3 4 15" xfId="1501" xr:uid="{00000000-0005-0000-0000-0000D2050000}"/>
    <cellStyle name="60% - Accent3 4 16" xfId="1502" xr:uid="{00000000-0005-0000-0000-0000D3050000}"/>
    <cellStyle name="60% - Accent3 4 17" xfId="1503" xr:uid="{00000000-0005-0000-0000-0000D4050000}"/>
    <cellStyle name="60% - Accent3 4 18" xfId="1504" xr:uid="{00000000-0005-0000-0000-0000D5050000}"/>
    <cellStyle name="60% - Accent3 4 19" xfId="1505" xr:uid="{00000000-0005-0000-0000-0000D6050000}"/>
    <cellStyle name="60% - Accent3 4 2" xfId="1506" xr:uid="{00000000-0005-0000-0000-0000D7050000}"/>
    <cellStyle name="60% - Accent3 4 20" xfId="1507" xr:uid="{00000000-0005-0000-0000-0000D8050000}"/>
    <cellStyle name="60% - Accent3 4 21" xfId="1508" xr:uid="{00000000-0005-0000-0000-0000D9050000}"/>
    <cellStyle name="60% - Accent3 4 22" xfId="1509" xr:uid="{00000000-0005-0000-0000-0000DA050000}"/>
    <cellStyle name="60% - Accent3 4 23" xfId="1510" xr:uid="{00000000-0005-0000-0000-0000DB050000}"/>
    <cellStyle name="60% - Accent3 4 24" xfId="1511" xr:uid="{00000000-0005-0000-0000-0000DC050000}"/>
    <cellStyle name="60% - Accent3 4 25" xfId="1512" xr:uid="{00000000-0005-0000-0000-0000DD050000}"/>
    <cellStyle name="60% - Accent3 4 26" xfId="1513" xr:uid="{00000000-0005-0000-0000-0000DE050000}"/>
    <cellStyle name="60% - Accent3 4 27" xfId="1514" xr:uid="{00000000-0005-0000-0000-0000DF050000}"/>
    <cellStyle name="60% - Accent3 4 28" xfId="1515" xr:uid="{00000000-0005-0000-0000-0000E0050000}"/>
    <cellStyle name="60% - Accent3 4 3" xfId="1516" xr:uid="{00000000-0005-0000-0000-0000E1050000}"/>
    <cellStyle name="60% - Accent3 4 4" xfId="1517" xr:uid="{00000000-0005-0000-0000-0000E2050000}"/>
    <cellStyle name="60% - Accent3 4 5" xfId="1518" xr:uid="{00000000-0005-0000-0000-0000E3050000}"/>
    <cellStyle name="60% - Accent3 4 6" xfId="1519" xr:uid="{00000000-0005-0000-0000-0000E4050000}"/>
    <cellStyle name="60% - Accent3 4 7" xfId="1520" xr:uid="{00000000-0005-0000-0000-0000E5050000}"/>
    <cellStyle name="60% - Accent3 4 8" xfId="1521" xr:uid="{00000000-0005-0000-0000-0000E6050000}"/>
    <cellStyle name="60% - Accent3 4 9" xfId="1522" xr:uid="{00000000-0005-0000-0000-0000E7050000}"/>
    <cellStyle name="60% - Accent4 2" xfId="1523" xr:uid="{00000000-0005-0000-0000-0000E8050000}"/>
    <cellStyle name="60% - Accent4 3" xfId="1524" xr:uid="{00000000-0005-0000-0000-0000E9050000}"/>
    <cellStyle name="60% - Accent4 3 10" xfId="1525" xr:uid="{00000000-0005-0000-0000-0000EA050000}"/>
    <cellStyle name="60% - Accent4 3 11" xfId="1526" xr:uid="{00000000-0005-0000-0000-0000EB050000}"/>
    <cellStyle name="60% - Accent4 3 12" xfId="1527" xr:uid="{00000000-0005-0000-0000-0000EC050000}"/>
    <cellStyle name="60% - Accent4 3 13" xfId="1528" xr:uid="{00000000-0005-0000-0000-0000ED050000}"/>
    <cellStyle name="60% - Accent4 3 14" xfId="1529" xr:uid="{00000000-0005-0000-0000-0000EE050000}"/>
    <cellStyle name="60% - Accent4 3 15" xfId="1530" xr:uid="{00000000-0005-0000-0000-0000EF050000}"/>
    <cellStyle name="60% - Accent4 3 16" xfId="1531" xr:uid="{00000000-0005-0000-0000-0000F0050000}"/>
    <cellStyle name="60% - Accent4 3 17" xfId="1532" xr:uid="{00000000-0005-0000-0000-0000F1050000}"/>
    <cellStyle name="60% - Accent4 3 18" xfId="1533" xr:uid="{00000000-0005-0000-0000-0000F2050000}"/>
    <cellStyle name="60% - Accent4 3 19" xfId="1534" xr:uid="{00000000-0005-0000-0000-0000F3050000}"/>
    <cellStyle name="60% - Accent4 3 2" xfId="1535" xr:uid="{00000000-0005-0000-0000-0000F4050000}"/>
    <cellStyle name="60% - Accent4 3 20" xfId="1536" xr:uid="{00000000-0005-0000-0000-0000F5050000}"/>
    <cellStyle name="60% - Accent4 3 21" xfId="1537" xr:uid="{00000000-0005-0000-0000-0000F6050000}"/>
    <cellStyle name="60% - Accent4 3 22" xfId="1538" xr:uid="{00000000-0005-0000-0000-0000F7050000}"/>
    <cellStyle name="60% - Accent4 3 23" xfId="1539" xr:uid="{00000000-0005-0000-0000-0000F8050000}"/>
    <cellStyle name="60% - Accent4 3 24" xfId="1540" xr:uid="{00000000-0005-0000-0000-0000F9050000}"/>
    <cellStyle name="60% - Accent4 3 25" xfId="1541" xr:uid="{00000000-0005-0000-0000-0000FA050000}"/>
    <cellStyle name="60% - Accent4 3 26" xfId="1542" xr:uid="{00000000-0005-0000-0000-0000FB050000}"/>
    <cellStyle name="60% - Accent4 3 27" xfId="1543" xr:uid="{00000000-0005-0000-0000-0000FC050000}"/>
    <cellStyle name="60% - Accent4 3 28" xfId="1544" xr:uid="{00000000-0005-0000-0000-0000FD050000}"/>
    <cellStyle name="60% - Accent4 3 29" xfId="1545" xr:uid="{00000000-0005-0000-0000-0000FE050000}"/>
    <cellStyle name="60% - Accent4 3 3" xfId="1546" xr:uid="{00000000-0005-0000-0000-0000FF050000}"/>
    <cellStyle name="60% - Accent4 3 30" xfId="1547" xr:uid="{00000000-0005-0000-0000-000000060000}"/>
    <cellStyle name="60% - Accent4 3 31" xfId="1548" xr:uid="{00000000-0005-0000-0000-000001060000}"/>
    <cellStyle name="60% - Accent4 3 4" xfId="1549" xr:uid="{00000000-0005-0000-0000-000002060000}"/>
    <cellStyle name="60% - Accent4 3 5" xfId="1550" xr:uid="{00000000-0005-0000-0000-000003060000}"/>
    <cellStyle name="60% - Accent4 3 6" xfId="1551" xr:uid="{00000000-0005-0000-0000-000004060000}"/>
    <cellStyle name="60% - Accent4 3 7" xfId="1552" xr:uid="{00000000-0005-0000-0000-000005060000}"/>
    <cellStyle name="60% - Accent4 3 8" xfId="1553" xr:uid="{00000000-0005-0000-0000-000006060000}"/>
    <cellStyle name="60% - Accent4 3 9" xfId="1554" xr:uid="{00000000-0005-0000-0000-000007060000}"/>
    <cellStyle name="60% - Accent4 4" xfId="1555" xr:uid="{00000000-0005-0000-0000-000008060000}"/>
    <cellStyle name="60% - Accent4 4 10" xfId="1556" xr:uid="{00000000-0005-0000-0000-000009060000}"/>
    <cellStyle name="60% - Accent4 4 11" xfId="1557" xr:uid="{00000000-0005-0000-0000-00000A060000}"/>
    <cellStyle name="60% - Accent4 4 12" xfId="1558" xr:uid="{00000000-0005-0000-0000-00000B060000}"/>
    <cellStyle name="60% - Accent4 4 13" xfId="1559" xr:uid="{00000000-0005-0000-0000-00000C060000}"/>
    <cellStyle name="60% - Accent4 4 14" xfId="1560" xr:uid="{00000000-0005-0000-0000-00000D060000}"/>
    <cellStyle name="60% - Accent4 4 15" xfId="1561" xr:uid="{00000000-0005-0000-0000-00000E060000}"/>
    <cellStyle name="60% - Accent4 4 16" xfId="1562" xr:uid="{00000000-0005-0000-0000-00000F060000}"/>
    <cellStyle name="60% - Accent4 4 17" xfId="1563" xr:uid="{00000000-0005-0000-0000-000010060000}"/>
    <cellStyle name="60% - Accent4 4 18" xfId="1564" xr:uid="{00000000-0005-0000-0000-000011060000}"/>
    <cellStyle name="60% - Accent4 4 19" xfId="1565" xr:uid="{00000000-0005-0000-0000-000012060000}"/>
    <cellStyle name="60% - Accent4 4 2" xfId="1566" xr:uid="{00000000-0005-0000-0000-000013060000}"/>
    <cellStyle name="60% - Accent4 4 20" xfId="1567" xr:uid="{00000000-0005-0000-0000-000014060000}"/>
    <cellStyle name="60% - Accent4 4 21" xfId="1568" xr:uid="{00000000-0005-0000-0000-000015060000}"/>
    <cellStyle name="60% - Accent4 4 22" xfId="1569" xr:uid="{00000000-0005-0000-0000-000016060000}"/>
    <cellStyle name="60% - Accent4 4 23" xfId="1570" xr:uid="{00000000-0005-0000-0000-000017060000}"/>
    <cellStyle name="60% - Accent4 4 24" xfId="1571" xr:uid="{00000000-0005-0000-0000-000018060000}"/>
    <cellStyle name="60% - Accent4 4 25" xfId="1572" xr:uid="{00000000-0005-0000-0000-000019060000}"/>
    <cellStyle name="60% - Accent4 4 26" xfId="1573" xr:uid="{00000000-0005-0000-0000-00001A060000}"/>
    <cellStyle name="60% - Accent4 4 27" xfId="1574" xr:uid="{00000000-0005-0000-0000-00001B060000}"/>
    <cellStyle name="60% - Accent4 4 28" xfId="1575" xr:uid="{00000000-0005-0000-0000-00001C060000}"/>
    <cellStyle name="60% - Accent4 4 3" xfId="1576" xr:uid="{00000000-0005-0000-0000-00001D060000}"/>
    <cellStyle name="60% - Accent4 4 4" xfId="1577" xr:uid="{00000000-0005-0000-0000-00001E060000}"/>
    <cellStyle name="60% - Accent4 4 5" xfId="1578" xr:uid="{00000000-0005-0000-0000-00001F060000}"/>
    <cellStyle name="60% - Accent4 4 6" xfId="1579" xr:uid="{00000000-0005-0000-0000-000020060000}"/>
    <cellStyle name="60% - Accent4 4 7" xfId="1580" xr:uid="{00000000-0005-0000-0000-000021060000}"/>
    <cellStyle name="60% - Accent4 4 8" xfId="1581" xr:uid="{00000000-0005-0000-0000-000022060000}"/>
    <cellStyle name="60% - Accent4 4 9" xfId="1582" xr:uid="{00000000-0005-0000-0000-000023060000}"/>
    <cellStyle name="60% - Accent5 2" xfId="1583" xr:uid="{00000000-0005-0000-0000-000024060000}"/>
    <cellStyle name="60% - Accent5 3" xfId="1584" xr:uid="{00000000-0005-0000-0000-000025060000}"/>
    <cellStyle name="60% - Accent5 3 10" xfId="1585" xr:uid="{00000000-0005-0000-0000-000026060000}"/>
    <cellStyle name="60% - Accent5 3 11" xfId="1586" xr:uid="{00000000-0005-0000-0000-000027060000}"/>
    <cellStyle name="60% - Accent5 3 12" xfId="1587" xr:uid="{00000000-0005-0000-0000-000028060000}"/>
    <cellStyle name="60% - Accent5 3 13" xfId="1588" xr:uid="{00000000-0005-0000-0000-000029060000}"/>
    <cellStyle name="60% - Accent5 3 14" xfId="1589" xr:uid="{00000000-0005-0000-0000-00002A060000}"/>
    <cellStyle name="60% - Accent5 3 15" xfId="1590" xr:uid="{00000000-0005-0000-0000-00002B060000}"/>
    <cellStyle name="60% - Accent5 3 16" xfId="1591" xr:uid="{00000000-0005-0000-0000-00002C060000}"/>
    <cellStyle name="60% - Accent5 3 17" xfId="1592" xr:uid="{00000000-0005-0000-0000-00002D060000}"/>
    <cellStyle name="60% - Accent5 3 18" xfId="1593" xr:uid="{00000000-0005-0000-0000-00002E060000}"/>
    <cellStyle name="60% - Accent5 3 19" xfId="1594" xr:uid="{00000000-0005-0000-0000-00002F060000}"/>
    <cellStyle name="60% - Accent5 3 2" xfId="1595" xr:uid="{00000000-0005-0000-0000-000030060000}"/>
    <cellStyle name="60% - Accent5 3 20" xfId="1596" xr:uid="{00000000-0005-0000-0000-000031060000}"/>
    <cellStyle name="60% - Accent5 3 21" xfId="1597" xr:uid="{00000000-0005-0000-0000-000032060000}"/>
    <cellStyle name="60% - Accent5 3 22" xfId="1598" xr:uid="{00000000-0005-0000-0000-000033060000}"/>
    <cellStyle name="60% - Accent5 3 23" xfId="1599" xr:uid="{00000000-0005-0000-0000-000034060000}"/>
    <cellStyle name="60% - Accent5 3 24" xfId="1600" xr:uid="{00000000-0005-0000-0000-000035060000}"/>
    <cellStyle name="60% - Accent5 3 25" xfId="1601" xr:uid="{00000000-0005-0000-0000-000036060000}"/>
    <cellStyle name="60% - Accent5 3 26" xfId="1602" xr:uid="{00000000-0005-0000-0000-000037060000}"/>
    <cellStyle name="60% - Accent5 3 27" xfId="1603" xr:uid="{00000000-0005-0000-0000-000038060000}"/>
    <cellStyle name="60% - Accent5 3 28" xfId="1604" xr:uid="{00000000-0005-0000-0000-000039060000}"/>
    <cellStyle name="60% - Accent5 3 29" xfId="1605" xr:uid="{00000000-0005-0000-0000-00003A060000}"/>
    <cellStyle name="60% - Accent5 3 3" xfId="1606" xr:uid="{00000000-0005-0000-0000-00003B060000}"/>
    <cellStyle name="60% - Accent5 3 30" xfId="1607" xr:uid="{00000000-0005-0000-0000-00003C060000}"/>
    <cellStyle name="60% - Accent5 3 31" xfId="1608" xr:uid="{00000000-0005-0000-0000-00003D060000}"/>
    <cellStyle name="60% - Accent5 3 4" xfId="1609" xr:uid="{00000000-0005-0000-0000-00003E060000}"/>
    <cellStyle name="60% - Accent5 3 5" xfId="1610" xr:uid="{00000000-0005-0000-0000-00003F060000}"/>
    <cellStyle name="60% - Accent5 3 6" xfId="1611" xr:uid="{00000000-0005-0000-0000-000040060000}"/>
    <cellStyle name="60% - Accent5 3 7" xfId="1612" xr:uid="{00000000-0005-0000-0000-000041060000}"/>
    <cellStyle name="60% - Accent5 3 8" xfId="1613" xr:uid="{00000000-0005-0000-0000-000042060000}"/>
    <cellStyle name="60% - Accent5 3 9" xfId="1614" xr:uid="{00000000-0005-0000-0000-000043060000}"/>
    <cellStyle name="60% - Accent5 4" xfId="1615" xr:uid="{00000000-0005-0000-0000-000044060000}"/>
    <cellStyle name="60% - Accent5 4 10" xfId="1616" xr:uid="{00000000-0005-0000-0000-000045060000}"/>
    <cellStyle name="60% - Accent5 4 11" xfId="1617" xr:uid="{00000000-0005-0000-0000-000046060000}"/>
    <cellStyle name="60% - Accent5 4 12" xfId="1618" xr:uid="{00000000-0005-0000-0000-000047060000}"/>
    <cellStyle name="60% - Accent5 4 13" xfId="1619" xr:uid="{00000000-0005-0000-0000-000048060000}"/>
    <cellStyle name="60% - Accent5 4 14" xfId="1620" xr:uid="{00000000-0005-0000-0000-000049060000}"/>
    <cellStyle name="60% - Accent5 4 15" xfId="1621" xr:uid="{00000000-0005-0000-0000-00004A060000}"/>
    <cellStyle name="60% - Accent5 4 16" xfId="1622" xr:uid="{00000000-0005-0000-0000-00004B060000}"/>
    <cellStyle name="60% - Accent5 4 17" xfId="1623" xr:uid="{00000000-0005-0000-0000-00004C060000}"/>
    <cellStyle name="60% - Accent5 4 18" xfId="1624" xr:uid="{00000000-0005-0000-0000-00004D060000}"/>
    <cellStyle name="60% - Accent5 4 19" xfId="1625" xr:uid="{00000000-0005-0000-0000-00004E060000}"/>
    <cellStyle name="60% - Accent5 4 2" xfId="1626" xr:uid="{00000000-0005-0000-0000-00004F060000}"/>
    <cellStyle name="60% - Accent5 4 20" xfId="1627" xr:uid="{00000000-0005-0000-0000-000050060000}"/>
    <cellStyle name="60% - Accent5 4 21" xfId="1628" xr:uid="{00000000-0005-0000-0000-000051060000}"/>
    <cellStyle name="60% - Accent5 4 22" xfId="1629" xr:uid="{00000000-0005-0000-0000-000052060000}"/>
    <cellStyle name="60% - Accent5 4 23" xfId="1630" xr:uid="{00000000-0005-0000-0000-000053060000}"/>
    <cellStyle name="60% - Accent5 4 24" xfId="1631" xr:uid="{00000000-0005-0000-0000-000054060000}"/>
    <cellStyle name="60% - Accent5 4 25" xfId="1632" xr:uid="{00000000-0005-0000-0000-000055060000}"/>
    <cellStyle name="60% - Accent5 4 26" xfId="1633" xr:uid="{00000000-0005-0000-0000-000056060000}"/>
    <cellStyle name="60% - Accent5 4 27" xfId="1634" xr:uid="{00000000-0005-0000-0000-000057060000}"/>
    <cellStyle name="60% - Accent5 4 28" xfId="1635" xr:uid="{00000000-0005-0000-0000-000058060000}"/>
    <cellStyle name="60% - Accent5 4 3" xfId="1636" xr:uid="{00000000-0005-0000-0000-000059060000}"/>
    <cellStyle name="60% - Accent5 4 4" xfId="1637" xr:uid="{00000000-0005-0000-0000-00005A060000}"/>
    <cellStyle name="60% - Accent5 4 5" xfId="1638" xr:uid="{00000000-0005-0000-0000-00005B060000}"/>
    <cellStyle name="60% - Accent5 4 6" xfId="1639" xr:uid="{00000000-0005-0000-0000-00005C060000}"/>
    <cellStyle name="60% - Accent5 4 7" xfId="1640" xr:uid="{00000000-0005-0000-0000-00005D060000}"/>
    <cellStyle name="60% - Accent5 4 8" xfId="1641" xr:uid="{00000000-0005-0000-0000-00005E060000}"/>
    <cellStyle name="60% - Accent5 4 9" xfId="1642" xr:uid="{00000000-0005-0000-0000-00005F060000}"/>
    <cellStyle name="60% - Accent6 2" xfId="1643" xr:uid="{00000000-0005-0000-0000-000060060000}"/>
    <cellStyle name="60% - Accent6 3" xfId="1644" xr:uid="{00000000-0005-0000-0000-000061060000}"/>
    <cellStyle name="60% - Accent6 3 10" xfId="1645" xr:uid="{00000000-0005-0000-0000-000062060000}"/>
    <cellStyle name="60% - Accent6 3 11" xfId="1646" xr:uid="{00000000-0005-0000-0000-000063060000}"/>
    <cellStyle name="60% - Accent6 3 12" xfId="1647" xr:uid="{00000000-0005-0000-0000-000064060000}"/>
    <cellStyle name="60% - Accent6 3 13" xfId="1648" xr:uid="{00000000-0005-0000-0000-000065060000}"/>
    <cellStyle name="60% - Accent6 3 14" xfId="1649" xr:uid="{00000000-0005-0000-0000-000066060000}"/>
    <cellStyle name="60% - Accent6 3 15" xfId="1650" xr:uid="{00000000-0005-0000-0000-000067060000}"/>
    <cellStyle name="60% - Accent6 3 16" xfId="1651" xr:uid="{00000000-0005-0000-0000-000068060000}"/>
    <cellStyle name="60% - Accent6 3 17" xfId="1652" xr:uid="{00000000-0005-0000-0000-000069060000}"/>
    <cellStyle name="60% - Accent6 3 18" xfId="1653" xr:uid="{00000000-0005-0000-0000-00006A060000}"/>
    <cellStyle name="60% - Accent6 3 19" xfId="1654" xr:uid="{00000000-0005-0000-0000-00006B060000}"/>
    <cellStyle name="60% - Accent6 3 2" xfId="1655" xr:uid="{00000000-0005-0000-0000-00006C060000}"/>
    <cellStyle name="60% - Accent6 3 20" xfId="1656" xr:uid="{00000000-0005-0000-0000-00006D060000}"/>
    <cellStyle name="60% - Accent6 3 21" xfId="1657" xr:uid="{00000000-0005-0000-0000-00006E060000}"/>
    <cellStyle name="60% - Accent6 3 22" xfId="1658" xr:uid="{00000000-0005-0000-0000-00006F060000}"/>
    <cellStyle name="60% - Accent6 3 23" xfId="1659" xr:uid="{00000000-0005-0000-0000-000070060000}"/>
    <cellStyle name="60% - Accent6 3 24" xfId="1660" xr:uid="{00000000-0005-0000-0000-000071060000}"/>
    <cellStyle name="60% - Accent6 3 25" xfId="1661" xr:uid="{00000000-0005-0000-0000-000072060000}"/>
    <cellStyle name="60% - Accent6 3 26" xfId="1662" xr:uid="{00000000-0005-0000-0000-000073060000}"/>
    <cellStyle name="60% - Accent6 3 27" xfId="1663" xr:uid="{00000000-0005-0000-0000-000074060000}"/>
    <cellStyle name="60% - Accent6 3 28" xfId="1664" xr:uid="{00000000-0005-0000-0000-000075060000}"/>
    <cellStyle name="60% - Accent6 3 29" xfId="1665" xr:uid="{00000000-0005-0000-0000-000076060000}"/>
    <cellStyle name="60% - Accent6 3 3" xfId="1666" xr:uid="{00000000-0005-0000-0000-000077060000}"/>
    <cellStyle name="60% - Accent6 3 30" xfId="1667" xr:uid="{00000000-0005-0000-0000-000078060000}"/>
    <cellStyle name="60% - Accent6 3 31" xfId="1668" xr:uid="{00000000-0005-0000-0000-000079060000}"/>
    <cellStyle name="60% - Accent6 3 4" xfId="1669" xr:uid="{00000000-0005-0000-0000-00007A060000}"/>
    <cellStyle name="60% - Accent6 3 5" xfId="1670" xr:uid="{00000000-0005-0000-0000-00007B060000}"/>
    <cellStyle name="60% - Accent6 3 6" xfId="1671" xr:uid="{00000000-0005-0000-0000-00007C060000}"/>
    <cellStyle name="60% - Accent6 3 7" xfId="1672" xr:uid="{00000000-0005-0000-0000-00007D060000}"/>
    <cellStyle name="60% - Accent6 3 8" xfId="1673" xr:uid="{00000000-0005-0000-0000-00007E060000}"/>
    <cellStyle name="60% - Accent6 3 9" xfId="1674" xr:uid="{00000000-0005-0000-0000-00007F060000}"/>
    <cellStyle name="60% - Accent6 4" xfId="1675" xr:uid="{00000000-0005-0000-0000-000080060000}"/>
    <cellStyle name="60% - Accent6 4 10" xfId="1676" xr:uid="{00000000-0005-0000-0000-000081060000}"/>
    <cellStyle name="60% - Accent6 4 11" xfId="1677" xr:uid="{00000000-0005-0000-0000-000082060000}"/>
    <cellStyle name="60% - Accent6 4 12" xfId="1678" xr:uid="{00000000-0005-0000-0000-000083060000}"/>
    <cellStyle name="60% - Accent6 4 13" xfId="1679" xr:uid="{00000000-0005-0000-0000-000084060000}"/>
    <cellStyle name="60% - Accent6 4 14" xfId="1680" xr:uid="{00000000-0005-0000-0000-000085060000}"/>
    <cellStyle name="60% - Accent6 4 15" xfId="1681" xr:uid="{00000000-0005-0000-0000-000086060000}"/>
    <cellStyle name="60% - Accent6 4 16" xfId="1682" xr:uid="{00000000-0005-0000-0000-000087060000}"/>
    <cellStyle name="60% - Accent6 4 17" xfId="1683" xr:uid="{00000000-0005-0000-0000-000088060000}"/>
    <cellStyle name="60% - Accent6 4 18" xfId="1684" xr:uid="{00000000-0005-0000-0000-000089060000}"/>
    <cellStyle name="60% - Accent6 4 19" xfId="1685" xr:uid="{00000000-0005-0000-0000-00008A060000}"/>
    <cellStyle name="60% - Accent6 4 2" xfId="1686" xr:uid="{00000000-0005-0000-0000-00008B060000}"/>
    <cellStyle name="60% - Accent6 4 20" xfId="1687" xr:uid="{00000000-0005-0000-0000-00008C060000}"/>
    <cellStyle name="60% - Accent6 4 21" xfId="1688" xr:uid="{00000000-0005-0000-0000-00008D060000}"/>
    <cellStyle name="60% - Accent6 4 22" xfId="1689" xr:uid="{00000000-0005-0000-0000-00008E060000}"/>
    <cellStyle name="60% - Accent6 4 23" xfId="1690" xr:uid="{00000000-0005-0000-0000-00008F060000}"/>
    <cellStyle name="60% - Accent6 4 24" xfId="1691" xr:uid="{00000000-0005-0000-0000-000090060000}"/>
    <cellStyle name="60% - Accent6 4 25" xfId="1692" xr:uid="{00000000-0005-0000-0000-000091060000}"/>
    <cellStyle name="60% - Accent6 4 26" xfId="1693" xr:uid="{00000000-0005-0000-0000-000092060000}"/>
    <cellStyle name="60% - Accent6 4 27" xfId="1694" xr:uid="{00000000-0005-0000-0000-000093060000}"/>
    <cellStyle name="60% - Accent6 4 28" xfId="1695" xr:uid="{00000000-0005-0000-0000-000094060000}"/>
    <cellStyle name="60% - Accent6 4 3" xfId="1696" xr:uid="{00000000-0005-0000-0000-000095060000}"/>
    <cellStyle name="60% - Accent6 4 4" xfId="1697" xr:uid="{00000000-0005-0000-0000-000096060000}"/>
    <cellStyle name="60% - Accent6 4 5" xfId="1698" xr:uid="{00000000-0005-0000-0000-000097060000}"/>
    <cellStyle name="60% - Accent6 4 6" xfId="1699" xr:uid="{00000000-0005-0000-0000-000098060000}"/>
    <cellStyle name="60% - Accent6 4 7" xfId="1700" xr:uid="{00000000-0005-0000-0000-000099060000}"/>
    <cellStyle name="60% - Accent6 4 8" xfId="1701" xr:uid="{00000000-0005-0000-0000-00009A060000}"/>
    <cellStyle name="60% - Accent6 4 9" xfId="1702" xr:uid="{00000000-0005-0000-0000-00009B060000}"/>
    <cellStyle name="Accent1 2" xfId="1703" xr:uid="{00000000-0005-0000-0000-00009C060000}"/>
    <cellStyle name="Accent1 3" xfId="1704" xr:uid="{00000000-0005-0000-0000-00009D060000}"/>
    <cellStyle name="Accent1 3 10" xfId="1705" xr:uid="{00000000-0005-0000-0000-00009E060000}"/>
    <cellStyle name="Accent1 3 11" xfId="1706" xr:uid="{00000000-0005-0000-0000-00009F060000}"/>
    <cellStyle name="Accent1 3 12" xfId="1707" xr:uid="{00000000-0005-0000-0000-0000A0060000}"/>
    <cellStyle name="Accent1 3 13" xfId="1708" xr:uid="{00000000-0005-0000-0000-0000A1060000}"/>
    <cellStyle name="Accent1 3 14" xfId="1709" xr:uid="{00000000-0005-0000-0000-0000A2060000}"/>
    <cellStyle name="Accent1 3 15" xfId="1710" xr:uid="{00000000-0005-0000-0000-0000A3060000}"/>
    <cellStyle name="Accent1 3 16" xfId="1711" xr:uid="{00000000-0005-0000-0000-0000A4060000}"/>
    <cellStyle name="Accent1 3 17" xfId="1712" xr:uid="{00000000-0005-0000-0000-0000A5060000}"/>
    <cellStyle name="Accent1 3 18" xfId="1713" xr:uid="{00000000-0005-0000-0000-0000A6060000}"/>
    <cellStyle name="Accent1 3 19" xfId="1714" xr:uid="{00000000-0005-0000-0000-0000A7060000}"/>
    <cellStyle name="Accent1 3 2" xfId="1715" xr:uid="{00000000-0005-0000-0000-0000A8060000}"/>
    <cellStyle name="Accent1 3 20" xfId="1716" xr:uid="{00000000-0005-0000-0000-0000A9060000}"/>
    <cellStyle name="Accent1 3 21" xfId="1717" xr:uid="{00000000-0005-0000-0000-0000AA060000}"/>
    <cellStyle name="Accent1 3 22" xfId="1718" xr:uid="{00000000-0005-0000-0000-0000AB060000}"/>
    <cellStyle name="Accent1 3 23" xfId="1719" xr:uid="{00000000-0005-0000-0000-0000AC060000}"/>
    <cellStyle name="Accent1 3 24" xfId="1720" xr:uid="{00000000-0005-0000-0000-0000AD060000}"/>
    <cellStyle name="Accent1 3 25" xfId="1721" xr:uid="{00000000-0005-0000-0000-0000AE060000}"/>
    <cellStyle name="Accent1 3 26" xfId="1722" xr:uid="{00000000-0005-0000-0000-0000AF060000}"/>
    <cellStyle name="Accent1 3 27" xfId="1723" xr:uid="{00000000-0005-0000-0000-0000B0060000}"/>
    <cellStyle name="Accent1 3 28" xfId="1724" xr:uid="{00000000-0005-0000-0000-0000B1060000}"/>
    <cellStyle name="Accent1 3 29" xfId="1725" xr:uid="{00000000-0005-0000-0000-0000B2060000}"/>
    <cellStyle name="Accent1 3 3" xfId="1726" xr:uid="{00000000-0005-0000-0000-0000B3060000}"/>
    <cellStyle name="Accent1 3 30" xfId="1727" xr:uid="{00000000-0005-0000-0000-0000B4060000}"/>
    <cellStyle name="Accent1 3 31" xfId="1728" xr:uid="{00000000-0005-0000-0000-0000B5060000}"/>
    <cellStyle name="Accent1 3 4" xfId="1729" xr:uid="{00000000-0005-0000-0000-0000B6060000}"/>
    <cellStyle name="Accent1 3 5" xfId="1730" xr:uid="{00000000-0005-0000-0000-0000B7060000}"/>
    <cellStyle name="Accent1 3 6" xfId="1731" xr:uid="{00000000-0005-0000-0000-0000B8060000}"/>
    <cellStyle name="Accent1 3 7" xfId="1732" xr:uid="{00000000-0005-0000-0000-0000B9060000}"/>
    <cellStyle name="Accent1 3 8" xfId="1733" xr:uid="{00000000-0005-0000-0000-0000BA060000}"/>
    <cellStyle name="Accent1 3 9" xfId="1734" xr:uid="{00000000-0005-0000-0000-0000BB060000}"/>
    <cellStyle name="Accent1 4" xfId="1735" xr:uid="{00000000-0005-0000-0000-0000BC060000}"/>
    <cellStyle name="Accent1 4 10" xfId="1736" xr:uid="{00000000-0005-0000-0000-0000BD060000}"/>
    <cellStyle name="Accent1 4 11" xfId="1737" xr:uid="{00000000-0005-0000-0000-0000BE060000}"/>
    <cellStyle name="Accent1 4 12" xfId="1738" xr:uid="{00000000-0005-0000-0000-0000BF060000}"/>
    <cellStyle name="Accent1 4 13" xfId="1739" xr:uid="{00000000-0005-0000-0000-0000C0060000}"/>
    <cellStyle name="Accent1 4 14" xfId="1740" xr:uid="{00000000-0005-0000-0000-0000C1060000}"/>
    <cellStyle name="Accent1 4 15" xfId="1741" xr:uid="{00000000-0005-0000-0000-0000C2060000}"/>
    <cellStyle name="Accent1 4 16" xfId="1742" xr:uid="{00000000-0005-0000-0000-0000C3060000}"/>
    <cellStyle name="Accent1 4 17" xfId="1743" xr:uid="{00000000-0005-0000-0000-0000C4060000}"/>
    <cellStyle name="Accent1 4 18" xfId="1744" xr:uid="{00000000-0005-0000-0000-0000C5060000}"/>
    <cellStyle name="Accent1 4 19" xfId="1745" xr:uid="{00000000-0005-0000-0000-0000C6060000}"/>
    <cellStyle name="Accent1 4 2" xfId="1746" xr:uid="{00000000-0005-0000-0000-0000C7060000}"/>
    <cellStyle name="Accent1 4 20" xfId="1747" xr:uid="{00000000-0005-0000-0000-0000C8060000}"/>
    <cellStyle name="Accent1 4 21" xfId="1748" xr:uid="{00000000-0005-0000-0000-0000C9060000}"/>
    <cellStyle name="Accent1 4 22" xfId="1749" xr:uid="{00000000-0005-0000-0000-0000CA060000}"/>
    <cellStyle name="Accent1 4 23" xfId="1750" xr:uid="{00000000-0005-0000-0000-0000CB060000}"/>
    <cellStyle name="Accent1 4 24" xfId="1751" xr:uid="{00000000-0005-0000-0000-0000CC060000}"/>
    <cellStyle name="Accent1 4 25" xfId="1752" xr:uid="{00000000-0005-0000-0000-0000CD060000}"/>
    <cellStyle name="Accent1 4 26" xfId="1753" xr:uid="{00000000-0005-0000-0000-0000CE060000}"/>
    <cellStyle name="Accent1 4 27" xfId="1754" xr:uid="{00000000-0005-0000-0000-0000CF060000}"/>
    <cellStyle name="Accent1 4 28" xfId="1755" xr:uid="{00000000-0005-0000-0000-0000D0060000}"/>
    <cellStyle name="Accent1 4 3" xfId="1756" xr:uid="{00000000-0005-0000-0000-0000D1060000}"/>
    <cellStyle name="Accent1 4 4" xfId="1757" xr:uid="{00000000-0005-0000-0000-0000D2060000}"/>
    <cellStyle name="Accent1 4 5" xfId="1758" xr:uid="{00000000-0005-0000-0000-0000D3060000}"/>
    <cellStyle name="Accent1 4 6" xfId="1759" xr:uid="{00000000-0005-0000-0000-0000D4060000}"/>
    <cellStyle name="Accent1 4 7" xfId="1760" xr:uid="{00000000-0005-0000-0000-0000D5060000}"/>
    <cellStyle name="Accent1 4 8" xfId="1761" xr:uid="{00000000-0005-0000-0000-0000D6060000}"/>
    <cellStyle name="Accent1 4 9" xfId="1762" xr:uid="{00000000-0005-0000-0000-0000D7060000}"/>
    <cellStyle name="Accent2 2" xfId="1763" xr:uid="{00000000-0005-0000-0000-0000D8060000}"/>
    <cellStyle name="Accent2 3" xfId="1764" xr:uid="{00000000-0005-0000-0000-0000D9060000}"/>
    <cellStyle name="Accent2 3 10" xfId="1765" xr:uid="{00000000-0005-0000-0000-0000DA060000}"/>
    <cellStyle name="Accent2 3 11" xfId="1766" xr:uid="{00000000-0005-0000-0000-0000DB060000}"/>
    <cellStyle name="Accent2 3 12" xfId="1767" xr:uid="{00000000-0005-0000-0000-0000DC060000}"/>
    <cellStyle name="Accent2 3 13" xfId="1768" xr:uid="{00000000-0005-0000-0000-0000DD060000}"/>
    <cellStyle name="Accent2 3 14" xfId="1769" xr:uid="{00000000-0005-0000-0000-0000DE060000}"/>
    <cellStyle name="Accent2 3 15" xfId="1770" xr:uid="{00000000-0005-0000-0000-0000DF060000}"/>
    <cellStyle name="Accent2 3 16" xfId="1771" xr:uid="{00000000-0005-0000-0000-0000E0060000}"/>
    <cellStyle name="Accent2 3 17" xfId="1772" xr:uid="{00000000-0005-0000-0000-0000E1060000}"/>
    <cellStyle name="Accent2 3 18" xfId="1773" xr:uid="{00000000-0005-0000-0000-0000E2060000}"/>
    <cellStyle name="Accent2 3 19" xfId="1774" xr:uid="{00000000-0005-0000-0000-0000E3060000}"/>
    <cellStyle name="Accent2 3 2" xfId="1775" xr:uid="{00000000-0005-0000-0000-0000E4060000}"/>
    <cellStyle name="Accent2 3 20" xfId="1776" xr:uid="{00000000-0005-0000-0000-0000E5060000}"/>
    <cellStyle name="Accent2 3 21" xfId="1777" xr:uid="{00000000-0005-0000-0000-0000E6060000}"/>
    <cellStyle name="Accent2 3 22" xfId="1778" xr:uid="{00000000-0005-0000-0000-0000E7060000}"/>
    <cellStyle name="Accent2 3 23" xfId="1779" xr:uid="{00000000-0005-0000-0000-0000E8060000}"/>
    <cellStyle name="Accent2 3 24" xfId="1780" xr:uid="{00000000-0005-0000-0000-0000E9060000}"/>
    <cellStyle name="Accent2 3 25" xfId="1781" xr:uid="{00000000-0005-0000-0000-0000EA060000}"/>
    <cellStyle name="Accent2 3 26" xfId="1782" xr:uid="{00000000-0005-0000-0000-0000EB060000}"/>
    <cellStyle name="Accent2 3 27" xfId="1783" xr:uid="{00000000-0005-0000-0000-0000EC060000}"/>
    <cellStyle name="Accent2 3 28" xfId="1784" xr:uid="{00000000-0005-0000-0000-0000ED060000}"/>
    <cellStyle name="Accent2 3 29" xfId="1785" xr:uid="{00000000-0005-0000-0000-0000EE060000}"/>
    <cellStyle name="Accent2 3 3" xfId="1786" xr:uid="{00000000-0005-0000-0000-0000EF060000}"/>
    <cellStyle name="Accent2 3 30" xfId="1787" xr:uid="{00000000-0005-0000-0000-0000F0060000}"/>
    <cellStyle name="Accent2 3 31" xfId="1788" xr:uid="{00000000-0005-0000-0000-0000F1060000}"/>
    <cellStyle name="Accent2 3 4" xfId="1789" xr:uid="{00000000-0005-0000-0000-0000F2060000}"/>
    <cellStyle name="Accent2 3 5" xfId="1790" xr:uid="{00000000-0005-0000-0000-0000F3060000}"/>
    <cellStyle name="Accent2 3 6" xfId="1791" xr:uid="{00000000-0005-0000-0000-0000F4060000}"/>
    <cellStyle name="Accent2 3 7" xfId="1792" xr:uid="{00000000-0005-0000-0000-0000F5060000}"/>
    <cellStyle name="Accent2 3 8" xfId="1793" xr:uid="{00000000-0005-0000-0000-0000F6060000}"/>
    <cellStyle name="Accent2 3 9" xfId="1794" xr:uid="{00000000-0005-0000-0000-0000F7060000}"/>
    <cellStyle name="Accent2 4" xfId="1795" xr:uid="{00000000-0005-0000-0000-0000F8060000}"/>
    <cellStyle name="Accent2 4 10" xfId="1796" xr:uid="{00000000-0005-0000-0000-0000F9060000}"/>
    <cellStyle name="Accent2 4 11" xfId="1797" xr:uid="{00000000-0005-0000-0000-0000FA060000}"/>
    <cellStyle name="Accent2 4 12" xfId="1798" xr:uid="{00000000-0005-0000-0000-0000FB060000}"/>
    <cellStyle name="Accent2 4 13" xfId="1799" xr:uid="{00000000-0005-0000-0000-0000FC060000}"/>
    <cellStyle name="Accent2 4 14" xfId="1800" xr:uid="{00000000-0005-0000-0000-0000FD060000}"/>
    <cellStyle name="Accent2 4 15" xfId="1801" xr:uid="{00000000-0005-0000-0000-0000FE060000}"/>
    <cellStyle name="Accent2 4 16" xfId="1802" xr:uid="{00000000-0005-0000-0000-0000FF060000}"/>
    <cellStyle name="Accent2 4 17" xfId="1803" xr:uid="{00000000-0005-0000-0000-000000070000}"/>
    <cellStyle name="Accent2 4 18" xfId="1804" xr:uid="{00000000-0005-0000-0000-000001070000}"/>
    <cellStyle name="Accent2 4 19" xfId="1805" xr:uid="{00000000-0005-0000-0000-000002070000}"/>
    <cellStyle name="Accent2 4 2" xfId="1806" xr:uid="{00000000-0005-0000-0000-000003070000}"/>
    <cellStyle name="Accent2 4 20" xfId="1807" xr:uid="{00000000-0005-0000-0000-000004070000}"/>
    <cellStyle name="Accent2 4 21" xfId="1808" xr:uid="{00000000-0005-0000-0000-000005070000}"/>
    <cellStyle name="Accent2 4 22" xfId="1809" xr:uid="{00000000-0005-0000-0000-000006070000}"/>
    <cellStyle name="Accent2 4 23" xfId="1810" xr:uid="{00000000-0005-0000-0000-000007070000}"/>
    <cellStyle name="Accent2 4 24" xfId="1811" xr:uid="{00000000-0005-0000-0000-000008070000}"/>
    <cellStyle name="Accent2 4 25" xfId="1812" xr:uid="{00000000-0005-0000-0000-000009070000}"/>
    <cellStyle name="Accent2 4 26" xfId="1813" xr:uid="{00000000-0005-0000-0000-00000A070000}"/>
    <cellStyle name="Accent2 4 27" xfId="1814" xr:uid="{00000000-0005-0000-0000-00000B070000}"/>
    <cellStyle name="Accent2 4 28" xfId="1815" xr:uid="{00000000-0005-0000-0000-00000C070000}"/>
    <cellStyle name="Accent2 4 3" xfId="1816" xr:uid="{00000000-0005-0000-0000-00000D070000}"/>
    <cellStyle name="Accent2 4 4" xfId="1817" xr:uid="{00000000-0005-0000-0000-00000E070000}"/>
    <cellStyle name="Accent2 4 5" xfId="1818" xr:uid="{00000000-0005-0000-0000-00000F070000}"/>
    <cellStyle name="Accent2 4 6" xfId="1819" xr:uid="{00000000-0005-0000-0000-000010070000}"/>
    <cellStyle name="Accent2 4 7" xfId="1820" xr:uid="{00000000-0005-0000-0000-000011070000}"/>
    <cellStyle name="Accent2 4 8" xfId="1821" xr:uid="{00000000-0005-0000-0000-000012070000}"/>
    <cellStyle name="Accent2 4 9" xfId="1822" xr:uid="{00000000-0005-0000-0000-000013070000}"/>
    <cellStyle name="Accent3 2" xfId="1823" xr:uid="{00000000-0005-0000-0000-000014070000}"/>
    <cellStyle name="Accent3 3" xfId="1824" xr:uid="{00000000-0005-0000-0000-000015070000}"/>
    <cellStyle name="Accent3 3 10" xfId="1825" xr:uid="{00000000-0005-0000-0000-000016070000}"/>
    <cellStyle name="Accent3 3 11" xfId="1826" xr:uid="{00000000-0005-0000-0000-000017070000}"/>
    <cellStyle name="Accent3 3 12" xfId="1827" xr:uid="{00000000-0005-0000-0000-000018070000}"/>
    <cellStyle name="Accent3 3 13" xfId="1828" xr:uid="{00000000-0005-0000-0000-000019070000}"/>
    <cellStyle name="Accent3 3 14" xfId="1829" xr:uid="{00000000-0005-0000-0000-00001A070000}"/>
    <cellStyle name="Accent3 3 15" xfId="1830" xr:uid="{00000000-0005-0000-0000-00001B070000}"/>
    <cellStyle name="Accent3 3 16" xfId="1831" xr:uid="{00000000-0005-0000-0000-00001C070000}"/>
    <cellStyle name="Accent3 3 17" xfId="1832" xr:uid="{00000000-0005-0000-0000-00001D070000}"/>
    <cellStyle name="Accent3 3 18" xfId="1833" xr:uid="{00000000-0005-0000-0000-00001E070000}"/>
    <cellStyle name="Accent3 3 19" xfId="1834" xr:uid="{00000000-0005-0000-0000-00001F070000}"/>
    <cellStyle name="Accent3 3 2" xfId="1835" xr:uid="{00000000-0005-0000-0000-000020070000}"/>
    <cellStyle name="Accent3 3 20" xfId="1836" xr:uid="{00000000-0005-0000-0000-000021070000}"/>
    <cellStyle name="Accent3 3 21" xfId="1837" xr:uid="{00000000-0005-0000-0000-000022070000}"/>
    <cellStyle name="Accent3 3 22" xfId="1838" xr:uid="{00000000-0005-0000-0000-000023070000}"/>
    <cellStyle name="Accent3 3 23" xfId="1839" xr:uid="{00000000-0005-0000-0000-000024070000}"/>
    <cellStyle name="Accent3 3 24" xfId="1840" xr:uid="{00000000-0005-0000-0000-000025070000}"/>
    <cellStyle name="Accent3 3 25" xfId="1841" xr:uid="{00000000-0005-0000-0000-000026070000}"/>
    <cellStyle name="Accent3 3 26" xfId="1842" xr:uid="{00000000-0005-0000-0000-000027070000}"/>
    <cellStyle name="Accent3 3 27" xfId="1843" xr:uid="{00000000-0005-0000-0000-000028070000}"/>
    <cellStyle name="Accent3 3 28" xfId="1844" xr:uid="{00000000-0005-0000-0000-000029070000}"/>
    <cellStyle name="Accent3 3 29" xfId="1845" xr:uid="{00000000-0005-0000-0000-00002A070000}"/>
    <cellStyle name="Accent3 3 3" xfId="1846" xr:uid="{00000000-0005-0000-0000-00002B070000}"/>
    <cellStyle name="Accent3 3 30" xfId="1847" xr:uid="{00000000-0005-0000-0000-00002C070000}"/>
    <cellStyle name="Accent3 3 31" xfId="1848" xr:uid="{00000000-0005-0000-0000-00002D070000}"/>
    <cellStyle name="Accent3 3 4" xfId="1849" xr:uid="{00000000-0005-0000-0000-00002E070000}"/>
    <cellStyle name="Accent3 3 5" xfId="1850" xr:uid="{00000000-0005-0000-0000-00002F070000}"/>
    <cellStyle name="Accent3 3 6" xfId="1851" xr:uid="{00000000-0005-0000-0000-000030070000}"/>
    <cellStyle name="Accent3 3 7" xfId="1852" xr:uid="{00000000-0005-0000-0000-000031070000}"/>
    <cellStyle name="Accent3 3 8" xfId="1853" xr:uid="{00000000-0005-0000-0000-000032070000}"/>
    <cellStyle name="Accent3 3 9" xfId="1854" xr:uid="{00000000-0005-0000-0000-000033070000}"/>
    <cellStyle name="Accent3 4" xfId="1855" xr:uid="{00000000-0005-0000-0000-000034070000}"/>
    <cellStyle name="Accent3 4 10" xfId="1856" xr:uid="{00000000-0005-0000-0000-000035070000}"/>
    <cellStyle name="Accent3 4 11" xfId="1857" xr:uid="{00000000-0005-0000-0000-000036070000}"/>
    <cellStyle name="Accent3 4 12" xfId="1858" xr:uid="{00000000-0005-0000-0000-000037070000}"/>
    <cellStyle name="Accent3 4 13" xfId="1859" xr:uid="{00000000-0005-0000-0000-000038070000}"/>
    <cellStyle name="Accent3 4 14" xfId="1860" xr:uid="{00000000-0005-0000-0000-000039070000}"/>
    <cellStyle name="Accent3 4 15" xfId="1861" xr:uid="{00000000-0005-0000-0000-00003A070000}"/>
    <cellStyle name="Accent3 4 16" xfId="1862" xr:uid="{00000000-0005-0000-0000-00003B070000}"/>
    <cellStyle name="Accent3 4 17" xfId="1863" xr:uid="{00000000-0005-0000-0000-00003C070000}"/>
    <cellStyle name="Accent3 4 18" xfId="1864" xr:uid="{00000000-0005-0000-0000-00003D070000}"/>
    <cellStyle name="Accent3 4 19" xfId="1865" xr:uid="{00000000-0005-0000-0000-00003E070000}"/>
    <cellStyle name="Accent3 4 2" xfId="1866" xr:uid="{00000000-0005-0000-0000-00003F070000}"/>
    <cellStyle name="Accent3 4 20" xfId="1867" xr:uid="{00000000-0005-0000-0000-000040070000}"/>
    <cellStyle name="Accent3 4 21" xfId="1868" xr:uid="{00000000-0005-0000-0000-000041070000}"/>
    <cellStyle name="Accent3 4 22" xfId="1869" xr:uid="{00000000-0005-0000-0000-000042070000}"/>
    <cellStyle name="Accent3 4 23" xfId="1870" xr:uid="{00000000-0005-0000-0000-000043070000}"/>
    <cellStyle name="Accent3 4 24" xfId="1871" xr:uid="{00000000-0005-0000-0000-000044070000}"/>
    <cellStyle name="Accent3 4 25" xfId="1872" xr:uid="{00000000-0005-0000-0000-000045070000}"/>
    <cellStyle name="Accent3 4 26" xfId="1873" xr:uid="{00000000-0005-0000-0000-000046070000}"/>
    <cellStyle name="Accent3 4 27" xfId="1874" xr:uid="{00000000-0005-0000-0000-000047070000}"/>
    <cellStyle name="Accent3 4 28" xfId="1875" xr:uid="{00000000-0005-0000-0000-000048070000}"/>
    <cellStyle name="Accent3 4 3" xfId="1876" xr:uid="{00000000-0005-0000-0000-000049070000}"/>
    <cellStyle name="Accent3 4 4" xfId="1877" xr:uid="{00000000-0005-0000-0000-00004A070000}"/>
    <cellStyle name="Accent3 4 5" xfId="1878" xr:uid="{00000000-0005-0000-0000-00004B070000}"/>
    <cellStyle name="Accent3 4 6" xfId="1879" xr:uid="{00000000-0005-0000-0000-00004C070000}"/>
    <cellStyle name="Accent3 4 7" xfId="1880" xr:uid="{00000000-0005-0000-0000-00004D070000}"/>
    <cellStyle name="Accent3 4 8" xfId="1881" xr:uid="{00000000-0005-0000-0000-00004E070000}"/>
    <cellStyle name="Accent3 4 9" xfId="1882" xr:uid="{00000000-0005-0000-0000-00004F070000}"/>
    <cellStyle name="Accent4 2" xfId="1883" xr:uid="{00000000-0005-0000-0000-000050070000}"/>
    <cellStyle name="Accent4 3" xfId="1884" xr:uid="{00000000-0005-0000-0000-000051070000}"/>
    <cellStyle name="Accent4 3 10" xfId="1885" xr:uid="{00000000-0005-0000-0000-000052070000}"/>
    <cellStyle name="Accent4 3 11" xfId="1886" xr:uid="{00000000-0005-0000-0000-000053070000}"/>
    <cellStyle name="Accent4 3 12" xfId="1887" xr:uid="{00000000-0005-0000-0000-000054070000}"/>
    <cellStyle name="Accent4 3 13" xfId="1888" xr:uid="{00000000-0005-0000-0000-000055070000}"/>
    <cellStyle name="Accent4 3 14" xfId="1889" xr:uid="{00000000-0005-0000-0000-000056070000}"/>
    <cellStyle name="Accent4 3 15" xfId="1890" xr:uid="{00000000-0005-0000-0000-000057070000}"/>
    <cellStyle name="Accent4 3 16" xfId="1891" xr:uid="{00000000-0005-0000-0000-000058070000}"/>
    <cellStyle name="Accent4 3 17" xfId="1892" xr:uid="{00000000-0005-0000-0000-000059070000}"/>
    <cellStyle name="Accent4 3 18" xfId="1893" xr:uid="{00000000-0005-0000-0000-00005A070000}"/>
    <cellStyle name="Accent4 3 19" xfId="1894" xr:uid="{00000000-0005-0000-0000-00005B070000}"/>
    <cellStyle name="Accent4 3 2" xfId="1895" xr:uid="{00000000-0005-0000-0000-00005C070000}"/>
    <cellStyle name="Accent4 3 20" xfId="1896" xr:uid="{00000000-0005-0000-0000-00005D070000}"/>
    <cellStyle name="Accent4 3 21" xfId="1897" xr:uid="{00000000-0005-0000-0000-00005E070000}"/>
    <cellStyle name="Accent4 3 22" xfId="1898" xr:uid="{00000000-0005-0000-0000-00005F070000}"/>
    <cellStyle name="Accent4 3 23" xfId="1899" xr:uid="{00000000-0005-0000-0000-000060070000}"/>
    <cellStyle name="Accent4 3 24" xfId="1900" xr:uid="{00000000-0005-0000-0000-000061070000}"/>
    <cellStyle name="Accent4 3 25" xfId="1901" xr:uid="{00000000-0005-0000-0000-000062070000}"/>
    <cellStyle name="Accent4 3 26" xfId="1902" xr:uid="{00000000-0005-0000-0000-000063070000}"/>
    <cellStyle name="Accent4 3 27" xfId="1903" xr:uid="{00000000-0005-0000-0000-000064070000}"/>
    <cellStyle name="Accent4 3 28" xfId="1904" xr:uid="{00000000-0005-0000-0000-000065070000}"/>
    <cellStyle name="Accent4 3 29" xfId="1905" xr:uid="{00000000-0005-0000-0000-000066070000}"/>
    <cellStyle name="Accent4 3 3" xfId="1906" xr:uid="{00000000-0005-0000-0000-000067070000}"/>
    <cellStyle name="Accent4 3 30" xfId="1907" xr:uid="{00000000-0005-0000-0000-000068070000}"/>
    <cellStyle name="Accent4 3 31" xfId="1908" xr:uid="{00000000-0005-0000-0000-000069070000}"/>
    <cellStyle name="Accent4 3 4" xfId="1909" xr:uid="{00000000-0005-0000-0000-00006A070000}"/>
    <cellStyle name="Accent4 3 5" xfId="1910" xr:uid="{00000000-0005-0000-0000-00006B070000}"/>
    <cellStyle name="Accent4 3 6" xfId="1911" xr:uid="{00000000-0005-0000-0000-00006C070000}"/>
    <cellStyle name="Accent4 3 7" xfId="1912" xr:uid="{00000000-0005-0000-0000-00006D070000}"/>
    <cellStyle name="Accent4 3 8" xfId="1913" xr:uid="{00000000-0005-0000-0000-00006E070000}"/>
    <cellStyle name="Accent4 3 9" xfId="1914" xr:uid="{00000000-0005-0000-0000-00006F070000}"/>
    <cellStyle name="Accent4 4" xfId="1915" xr:uid="{00000000-0005-0000-0000-000070070000}"/>
    <cellStyle name="Accent4 4 10" xfId="1916" xr:uid="{00000000-0005-0000-0000-000071070000}"/>
    <cellStyle name="Accent4 4 11" xfId="1917" xr:uid="{00000000-0005-0000-0000-000072070000}"/>
    <cellStyle name="Accent4 4 12" xfId="1918" xr:uid="{00000000-0005-0000-0000-000073070000}"/>
    <cellStyle name="Accent4 4 13" xfId="1919" xr:uid="{00000000-0005-0000-0000-000074070000}"/>
    <cellStyle name="Accent4 4 14" xfId="1920" xr:uid="{00000000-0005-0000-0000-000075070000}"/>
    <cellStyle name="Accent4 4 15" xfId="1921" xr:uid="{00000000-0005-0000-0000-000076070000}"/>
    <cellStyle name="Accent4 4 16" xfId="1922" xr:uid="{00000000-0005-0000-0000-000077070000}"/>
    <cellStyle name="Accent4 4 17" xfId="1923" xr:uid="{00000000-0005-0000-0000-000078070000}"/>
    <cellStyle name="Accent4 4 18" xfId="1924" xr:uid="{00000000-0005-0000-0000-000079070000}"/>
    <cellStyle name="Accent4 4 19" xfId="1925" xr:uid="{00000000-0005-0000-0000-00007A070000}"/>
    <cellStyle name="Accent4 4 2" xfId="1926" xr:uid="{00000000-0005-0000-0000-00007B070000}"/>
    <cellStyle name="Accent4 4 20" xfId="1927" xr:uid="{00000000-0005-0000-0000-00007C070000}"/>
    <cellStyle name="Accent4 4 21" xfId="1928" xr:uid="{00000000-0005-0000-0000-00007D070000}"/>
    <cellStyle name="Accent4 4 22" xfId="1929" xr:uid="{00000000-0005-0000-0000-00007E070000}"/>
    <cellStyle name="Accent4 4 23" xfId="1930" xr:uid="{00000000-0005-0000-0000-00007F070000}"/>
    <cellStyle name="Accent4 4 24" xfId="1931" xr:uid="{00000000-0005-0000-0000-000080070000}"/>
    <cellStyle name="Accent4 4 25" xfId="1932" xr:uid="{00000000-0005-0000-0000-000081070000}"/>
    <cellStyle name="Accent4 4 26" xfId="1933" xr:uid="{00000000-0005-0000-0000-000082070000}"/>
    <cellStyle name="Accent4 4 27" xfId="1934" xr:uid="{00000000-0005-0000-0000-000083070000}"/>
    <cellStyle name="Accent4 4 28" xfId="1935" xr:uid="{00000000-0005-0000-0000-000084070000}"/>
    <cellStyle name="Accent4 4 3" xfId="1936" xr:uid="{00000000-0005-0000-0000-000085070000}"/>
    <cellStyle name="Accent4 4 4" xfId="1937" xr:uid="{00000000-0005-0000-0000-000086070000}"/>
    <cellStyle name="Accent4 4 5" xfId="1938" xr:uid="{00000000-0005-0000-0000-000087070000}"/>
    <cellStyle name="Accent4 4 6" xfId="1939" xr:uid="{00000000-0005-0000-0000-000088070000}"/>
    <cellStyle name="Accent4 4 7" xfId="1940" xr:uid="{00000000-0005-0000-0000-000089070000}"/>
    <cellStyle name="Accent4 4 8" xfId="1941" xr:uid="{00000000-0005-0000-0000-00008A070000}"/>
    <cellStyle name="Accent4 4 9" xfId="1942" xr:uid="{00000000-0005-0000-0000-00008B070000}"/>
    <cellStyle name="Accent5 2" xfId="1943" xr:uid="{00000000-0005-0000-0000-00008C070000}"/>
    <cellStyle name="Accent5 3" xfId="1944" xr:uid="{00000000-0005-0000-0000-00008D070000}"/>
    <cellStyle name="Accent5 3 10" xfId="1945" xr:uid="{00000000-0005-0000-0000-00008E070000}"/>
    <cellStyle name="Accent5 3 11" xfId="1946" xr:uid="{00000000-0005-0000-0000-00008F070000}"/>
    <cellStyle name="Accent5 3 12" xfId="1947" xr:uid="{00000000-0005-0000-0000-000090070000}"/>
    <cellStyle name="Accent5 3 13" xfId="1948" xr:uid="{00000000-0005-0000-0000-000091070000}"/>
    <cellStyle name="Accent5 3 14" xfId="1949" xr:uid="{00000000-0005-0000-0000-000092070000}"/>
    <cellStyle name="Accent5 3 15" xfId="1950" xr:uid="{00000000-0005-0000-0000-000093070000}"/>
    <cellStyle name="Accent5 3 16" xfId="1951" xr:uid="{00000000-0005-0000-0000-000094070000}"/>
    <cellStyle name="Accent5 3 17" xfId="1952" xr:uid="{00000000-0005-0000-0000-000095070000}"/>
    <cellStyle name="Accent5 3 18" xfId="1953" xr:uid="{00000000-0005-0000-0000-000096070000}"/>
    <cellStyle name="Accent5 3 19" xfId="1954" xr:uid="{00000000-0005-0000-0000-000097070000}"/>
    <cellStyle name="Accent5 3 2" xfId="1955" xr:uid="{00000000-0005-0000-0000-000098070000}"/>
    <cellStyle name="Accent5 3 20" xfId="1956" xr:uid="{00000000-0005-0000-0000-000099070000}"/>
    <cellStyle name="Accent5 3 21" xfId="1957" xr:uid="{00000000-0005-0000-0000-00009A070000}"/>
    <cellStyle name="Accent5 3 22" xfId="1958" xr:uid="{00000000-0005-0000-0000-00009B070000}"/>
    <cellStyle name="Accent5 3 23" xfId="1959" xr:uid="{00000000-0005-0000-0000-00009C070000}"/>
    <cellStyle name="Accent5 3 24" xfId="1960" xr:uid="{00000000-0005-0000-0000-00009D070000}"/>
    <cellStyle name="Accent5 3 25" xfId="1961" xr:uid="{00000000-0005-0000-0000-00009E070000}"/>
    <cellStyle name="Accent5 3 26" xfId="1962" xr:uid="{00000000-0005-0000-0000-00009F070000}"/>
    <cellStyle name="Accent5 3 27" xfId="1963" xr:uid="{00000000-0005-0000-0000-0000A0070000}"/>
    <cellStyle name="Accent5 3 28" xfId="1964" xr:uid="{00000000-0005-0000-0000-0000A1070000}"/>
    <cellStyle name="Accent5 3 29" xfId="1965" xr:uid="{00000000-0005-0000-0000-0000A2070000}"/>
    <cellStyle name="Accent5 3 3" xfId="1966" xr:uid="{00000000-0005-0000-0000-0000A3070000}"/>
    <cellStyle name="Accent5 3 30" xfId="1967" xr:uid="{00000000-0005-0000-0000-0000A4070000}"/>
    <cellStyle name="Accent5 3 31" xfId="1968" xr:uid="{00000000-0005-0000-0000-0000A5070000}"/>
    <cellStyle name="Accent5 3 4" xfId="1969" xr:uid="{00000000-0005-0000-0000-0000A6070000}"/>
    <cellStyle name="Accent5 3 5" xfId="1970" xr:uid="{00000000-0005-0000-0000-0000A7070000}"/>
    <cellStyle name="Accent5 3 6" xfId="1971" xr:uid="{00000000-0005-0000-0000-0000A8070000}"/>
    <cellStyle name="Accent5 3 7" xfId="1972" xr:uid="{00000000-0005-0000-0000-0000A9070000}"/>
    <cellStyle name="Accent5 3 8" xfId="1973" xr:uid="{00000000-0005-0000-0000-0000AA070000}"/>
    <cellStyle name="Accent5 3 9" xfId="1974" xr:uid="{00000000-0005-0000-0000-0000AB070000}"/>
    <cellStyle name="Accent5 4" xfId="1975" xr:uid="{00000000-0005-0000-0000-0000AC070000}"/>
    <cellStyle name="Accent5 4 10" xfId="1976" xr:uid="{00000000-0005-0000-0000-0000AD070000}"/>
    <cellStyle name="Accent5 4 11" xfId="1977" xr:uid="{00000000-0005-0000-0000-0000AE070000}"/>
    <cellStyle name="Accent5 4 12" xfId="1978" xr:uid="{00000000-0005-0000-0000-0000AF070000}"/>
    <cellStyle name="Accent5 4 13" xfId="1979" xr:uid="{00000000-0005-0000-0000-0000B0070000}"/>
    <cellStyle name="Accent5 4 14" xfId="1980" xr:uid="{00000000-0005-0000-0000-0000B1070000}"/>
    <cellStyle name="Accent5 4 15" xfId="1981" xr:uid="{00000000-0005-0000-0000-0000B2070000}"/>
    <cellStyle name="Accent5 4 16" xfId="1982" xr:uid="{00000000-0005-0000-0000-0000B3070000}"/>
    <cellStyle name="Accent5 4 17" xfId="1983" xr:uid="{00000000-0005-0000-0000-0000B4070000}"/>
    <cellStyle name="Accent5 4 18" xfId="1984" xr:uid="{00000000-0005-0000-0000-0000B5070000}"/>
    <cellStyle name="Accent5 4 19" xfId="1985" xr:uid="{00000000-0005-0000-0000-0000B6070000}"/>
    <cellStyle name="Accent5 4 2" xfId="1986" xr:uid="{00000000-0005-0000-0000-0000B7070000}"/>
    <cellStyle name="Accent5 4 20" xfId="1987" xr:uid="{00000000-0005-0000-0000-0000B8070000}"/>
    <cellStyle name="Accent5 4 21" xfId="1988" xr:uid="{00000000-0005-0000-0000-0000B9070000}"/>
    <cellStyle name="Accent5 4 22" xfId="1989" xr:uid="{00000000-0005-0000-0000-0000BA070000}"/>
    <cellStyle name="Accent5 4 23" xfId="1990" xr:uid="{00000000-0005-0000-0000-0000BB070000}"/>
    <cellStyle name="Accent5 4 24" xfId="1991" xr:uid="{00000000-0005-0000-0000-0000BC070000}"/>
    <cellStyle name="Accent5 4 25" xfId="1992" xr:uid="{00000000-0005-0000-0000-0000BD070000}"/>
    <cellStyle name="Accent5 4 26" xfId="1993" xr:uid="{00000000-0005-0000-0000-0000BE070000}"/>
    <cellStyle name="Accent5 4 27" xfId="1994" xr:uid="{00000000-0005-0000-0000-0000BF070000}"/>
    <cellStyle name="Accent5 4 28" xfId="1995" xr:uid="{00000000-0005-0000-0000-0000C0070000}"/>
    <cellStyle name="Accent5 4 3" xfId="1996" xr:uid="{00000000-0005-0000-0000-0000C1070000}"/>
    <cellStyle name="Accent5 4 4" xfId="1997" xr:uid="{00000000-0005-0000-0000-0000C2070000}"/>
    <cellStyle name="Accent5 4 5" xfId="1998" xr:uid="{00000000-0005-0000-0000-0000C3070000}"/>
    <cellStyle name="Accent5 4 6" xfId="1999" xr:uid="{00000000-0005-0000-0000-0000C4070000}"/>
    <cellStyle name="Accent5 4 7" xfId="2000" xr:uid="{00000000-0005-0000-0000-0000C5070000}"/>
    <cellStyle name="Accent5 4 8" xfId="2001" xr:uid="{00000000-0005-0000-0000-0000C6070000}"/>
    <cellStyle name="Accent5 4 9" xfId="2002" xr:uid="{00000000-0005-0000-0000-0000C7070000}"/>
    <cellStyle name="Accent6 2" xfId="2003" xr:uid="{00000000-0005-0000-0000-0000C8070000}"/>
    <cellStyle name="Accent6 3" xfId="2004" xr:uid="{00000000-0005-0000-0000-0000C9070000}"/>
    <cellStyle name="Accent6 3 10" xfId="2005" xr:uid="{00000000-0005-0000-0000-0000CA070000}"/>
    <cellStyle name="Accent6 3 11" xfId="2006" xr:uid="{00000000-0005-0000-0000-0000CB070000}"/>
    <cellStyle name="Accent6 3 12" xfId="2007" xr:uid="{00000000-0005-0000-0000-0000CC070000}"/>
    <cellStyle name="Accent6 3 13" xfId="2008" xr:uid="{00000000-0005-0000-0000-0000CD070000}"/>
    <cellStyle name="Accent6 3 14" xfId="2009" xr:uid="{00000000-0005-0000-0000-0000CE070000}"/>
    <cellStyle name="Accent6 3 15" xfId="2010" xr:uid="{00000000-0005-0000-0000-0000CF070000}"/>
    <cellStyle name="Accent6 3 16" xfId="2011" xr:uid="{00000000-0005-0000-0000-0000D0070000}"/>
    <cellStyle name="Accent6 3 17" xfId="2012" xr:uid="{00000000-0005-0000-0000-0000D1070000}"/>
    <cellStyle name="Accent6 3 18" xfId="2013" xr:uid="{00000000-0005-0000-0000-0000D2070000}"/>
    <cellStyle name="Accent6 3 19" xfId="2014" xr:uid="{00000000-0005-0000-0000-0000D3070000}"/>
    <cellStyle name="Accent6 3 2" xfId="2015" xr:uid="{00000000-0005-0000-0000-0000D4070000}"/>
    <cellStyle name="Accent6 3 20" xfId="2016" xr:uid="{00000000-0005-0000-0000-0000D5070000}"/>
    <cellStyle name="Accent6 3 21" xfId="2017" xr:uid="{00000000-0005-0000-0000-0000D6070000}"/>
    <cellStyle name="Accent6 3 22" xfId="2018" xr:uid="{00000000-0005-0000-0000-0000D7070000}"/>
    <cellStyle name="Accent6 3 23" xfId="2019" xr:uid="{00000000-0005-0000-0000-0000D8070000}"/>
    <cellStyle name="Accent6 3 24" xfId="2020" xr:uid="{00000000-0005-0000-0000-0000D9070000}"/>
    <cellStyle name="Accent6 3 25" xfId="2021" xr:uid="{00000000-0005-0000-0000-0000DA070000}"/>
    <cellStyle name="Accent6 3 26" xfId="2022" xr:uid="{00000000-0005-0000-0000-0000DB070000}"/>
    <cellStyle name="Accent6 3 27" xfId="2023" xr:uid="{00000000-0005-0000-0000-0000DC070000}"/>
    <cellStyle name="Accent6 3 28" xfId="2024" xr:uid="{00000000-0005-0000-0000-0000DD070000}"/>
    <cellStyle name="Accent6 3 29" xfId="2025" xr:uid="{00000000-0005-0000-0000-0000DE070000}"/>
    <cellStyle name="Accent6 3 3" xfId="2026" xr:uid="{00000000-0005-0000-0000-0000DF070000}"/>
    <cellStyle name="Accent6 3 30" xfId="2027" xr:uid="{00000000-0005-0000-0000-0000E0070000}"/>
    <cellStyle name="Accent6 3 31" xfId="2028" xr:uid="{00000000-0005-0000-0000-0000E1070000}"/>
    <cellStyle name="Accent6 3 4" xfId="2029" xr:uid="{00000000-0005-0000-0000-0000E2070000}"/>
    <cellStyle name="Accent6 3 5" xfId="2030" xr:uid="{00000000-0005-0000-0000-0000E3070000}"/>
    <cellStyle name="Accent6 3 6" xfId="2031" xr:uid="{00000000-0005-0000-0000-0000E4070000}"/>
    <cellStyle name="Accent6 3 7" xfId="2032" xr:uid="{00000000-0005-0000-0000-0000E5070000}"/>
    <cellStyle name="Accent6 3 8" xfId="2033" xr:uid="{00000000-0005-0000-0000-0000E6070000}"/>
    <cellStyle name="Accent6 3 9" xfId="2034" xr:uid="{00000000-0005-0000-0000-0000E7070000}"/>
    <cellStyle name="Accent6 4" xfId="2035" xr:uid="{00000000-0005-0000-0000-0000E8070000}"/>
    <cellStyle name="Accent6 4 10" xfId="2036" xr:uid="{00000000-0005-0000-0000-0000E9070000}"/>
    <cellStyle name="Accent6 4 11" xfId="2037" xr:uid="{00000000-0005-0000-0000-0000EA070000}"/>
    <cellStyle name="Accent6 4 12" xfId="2038" xr:uid="{00000000-0005-0000-0000-0000EB070000}"/>
    <cellStyle name="Accent6 4 13" xfId="2039" xr:uid="{00000000-0005-0000-0000-0000EC070000}"/>
    <cellStyle name="Accent6 4 14" xfId="2040" xr:uid="{00000000-0005-0000-0000-0000ED070000}"/>
    <cellStyle name="Accent6 4 15" xfId="2041" xr:uid="{00000000-0005-0000-0000-0000EE070000}"/>
    <cellStyle name="Accent6 4 16" xfId="2042" xr:uid="{00000000-0005-0000-0000-0000EF070000}"/>
    <cellStyle name="Accent6 4 17" xfId="2043" xr:uid="{00000000-0005-0000-0000-0000F0070000}"/>
    <cellStyle name="Accent6 4 18" xfId="2044" xr:uid="{00000000-0005-0000-0000-0000F1070000}"/>
    <cellStyle name="Accent6 4 19" xfId="2045" xr:uid="{00000000-0005-0000-0000-0000F2070000}"/>
    <cellStyle name="Accent6 4 2" xfId="2046" xr:uid="{00000000-0005-0000-0000-0000F3070000}"/>
    <cellStyle name="Accent6 4 20" xfId="2047" xr:uid="{00000000-0005-0000-0000-0000F4070000}"/>
    <cellStyle name="Accent6 4 21" xfId="2048" xr:uid="{00000000-0005-0000-0000-0000F5070000}"/>
    <cellStyle name="Accent6 4 22" xfId="2049" xr:uid="{00000000-0005-0000-0000-0000F6070000}"/>
    <cellStyle name="Accent6 4 23" xfId="2050" xr:uid="{00000000-0005-0000-0000-0000F7070000}"/>
    <cellStyle name="Accent6 4 24" xfId="2051" xr:uid="{00000000-0005-0000-0000-0000F8070000}"/>
    <cellStyle name="Accent6 4 25" xfId="2052" xr:uid="{00000000-0005-0000-0000-0000F9070000}"/>
    <cellStyle name="Accent6 4 26" xfId="2053" xr:uid="{00000000-0005-0000-0000-0000FA070000}"/>
    <cellStyle name="Accent6 4 27" xfId="2054" xr:uid="{00000000-0005-0000-0000-0000FB070000}"/>
    <cellStyle name="Accent6 4 28" xfId="2055" xr:uid="{00000000-0005-0000-0000-0000FC070000}"/>
    <cellStyle name="Accent6 4 3" xfId="2056" xr:uid="{00000000-0005-0000-0000-0000FD070000}"/>
    <cellStyle name="Accent6 4 4" xfId="2057" xr:uid="{00000000-0005-0000-0000-0000FE070000}"/>
    <cellStyle name="Accent6 4 5" xfId="2058" xr:uid="{00000000-0005-0000-0000-0000FF070000}"/>
    <cellStyle name="Accent6 4 6" xfId="2059" xr:uid="{00000000-0005-0000-0000-000000080000}"/>
    <cellStyle name="Accent6 4 7" xfId="2060" xr:uid="{00000000-0005-0000-0000-000001080000}"/>
    <cellStyle name="Accent6 4 8" xfId="2061" xr:uid="{00000000-0005-0000-0000-000002080000}"/>
    <cellStyle name="Accent6 4 9" xfId="2062" xr:uid="{00000000-0005-0000-0000-000003080000}"/>
    <cellStyle name="Bad 2" xfId="2063" xr:uid="{00000000-0005-0000-0000-000004080000}"/>
    <cellStyle name="Bad 3" xfId="2064" xr:uid="{00000000-0005-0000-0000-000005080000}"/>
    <cellStyle name="Bad 3 10" xfId="2065" xr:uid="{00000000-0005-0000-0000-000006080000}"/>
    <cellStyle name="Bad 3 11" xfId="2066" xr:uid="{00000000-0005-0000-0000-000007080000}"/>
    <cellStyle name="Bad 3 12" xfId="2067" xr:uid="{00000000-0005-0000-0000-000008080000}"/>
    <cellStyle name="Bad 3 13" xfId="2068" xr:uid="{00000000-0005-0000-0000-000009080000}"/>
    <cellStyle name="Bad 3 14" xfId="2069" xr:uid="{00000000-0005-0000-0000-00000A080000}"/>
    <cellStyle name="Bad 3 15" xfId="2070" xr:uid="{00000000-0005-0000-0000-00000B080000}"/>
    <cellStyle name="Bad 3 16" xfId="2071" xr:uid="{00000000-0005-0000-0000-00000C080000}"/>
    <cellStyle name="Bad 3 17" xfId="2072" xr:uid="{00000000-0005-0000-0000-00000D080000}"/>
    <cellStyle name="Bad 3 18" xfId="2073" xr:uid="{00000000-0005-0000-0000-00000E080000}"/>
    <cellStyle name="Bad 3 19" xfId="2074" xr:uid="{00000000-0005-0000-0000-00000F080000}"/>
    <cellStyle name="Bad 3 2" xfId="2075" xr:uid="{00000000-0005-0000-0000-000010080000}"/>
    <cellStyle name="Bad 3 20" xfId="2076" xr:uid="{00000000-0005-0000-0000-000011080000}"/>
    <cellStyle name="Bad 3 21" xfId="2077" xr:uid="{00000000-0005-0000-0000-000012080000}"/>
    <cellStyle name="Bad 3 22" xfId="2078" xr:uid="{00000000-0005-0000-0000-000013080000}"/>
    <cellStyle name="Bad 3 23" xfId="2079" xr:uid="{00000000-0005-0000-0000-000014080000}"/>
    <cellStyle name="Bad 3 24" xfId="2080" xr:uid="{00000000-0005-0000-0000-000015080000}"/>
    <cellStyle name="Bad 3 25" xfId="2081" xr:uid="{00000000-0005-0000-0000-000016080000}"/>
    <cellStyle name="Bad 3 26" xfId="2082" xr:uid="{00000000-0005-0000-0000-000017080000}"/>
    <cellStyle name="Bad 3 27" xfId="2083" xr:uid="{00000000-0005-0000-0000-000018080000}"/>
    <cellStyle name="Bad 3 28" xfId="2084" xr:uid="{00000000-0005-0000-0000-000019080000}"/>
    <cellStyle name="Bad 3 29" xfId="2085" xr:uid="{00000000-0005-0000-0000-00001A080000}"/>
    <cellStyle name="Bad 3 3" xfId="2086" xr:uid="{00000000-0005-0000-0000-00001B080000}"/>
    <cellStyle name="Bad 3 30" xfId="2087" xr:uid="{00000000-0005-0000-0000-00001C080000}"/>
    <cellStyle name="Bad 3 31" xfId="2088" xr:uid="{00000000-0005-0000-0000-00001D080000}"/>
    <cellStyle name="Bad 3 4" xfId="2089" xr:uid="{00000000-0005-0000-0000-00001E080000}"/>
    <cellStyle name="Bad 3 5" xfId="2090" xr:uid="{00000000-0005-0000-0000-00001F080000}"/>
    <cellStyle name="Bad 3 6" xfId="2091" xr:uid="{00000000-0005-0000-0000-000020080000}"/>
    <cellStyle name="Bad 3 7" xfId="2092" xr:uid="{00000000-0005-0000-0000-000021080000}"/>
    <cellStyle name="Bad 3 8" xfId="2093" xr:uid="{00000000-0005-0000-0000-000022080000}"/>
    <cellStyle name="Bad 3 9" xfId="2094" xr:uid="{00000000-0005-0000-0000-000023080000}"/>
    <cellStyle name="Bad 4" xfId="2095" xr:uid="{00000000-0005-0000-0000-000024080000}"/>
    <cellStyle name="Bad 4 10" xfId="2096" xr:uid="{00000000-0005-0000-0000-000025080000}"/>
    <cellStyle name="Bad 4 11" xfId="2097" xr:uid="{00000000-0005-0000-0000-000026080000}"/>
    <cellStyle name="Bad 4 12" xfId="2098" xr:uid="{00000000-0005-0000-0000-000027080000}"/>
    <cellStyle name="Bad 4 13" xfId="2099" xr:uid="{00000000-0005-0000-0000-000028080000}"/>
    <cellStyle name="Bad 4 14" xfId="2100" xr:uid="{00000000-0005-0000-0000-000029080000}"/>
    <cellStyle name="Bad 4 15" xfId="2101" xr:uid="{00000000-0005-0000-0000-00002A080000}"/>
    <cellStyle name="Bad 4 16" xfId="2102" xr:uid="{00000000-0005-0000-0000-00002B080000}"/>
    <cellStyle name="Bad 4 17" xfId="2103" xr:uid="{00000000-0005-0000-0000-00002C080000}"/>
    <cellStyle name="Bad 4 18" xfId="2104" xr:uid="{00000000-0005-0000-0000-00002D080000}"/>
    <cellStyle name="Bad 4 19" xfId="2105" xr:uid="{00000000-0005-0000-0000-00002E080000}"/>
    <cellStyle name="Bad 4 2" xfId="2106" xr:uid="{00000000-0005-0000-0000-00002F080000}"/>
    <cellStyle name="Bad 4 20" xfId="2107" xr:uid="{00000000-0005-0000-0000-000030080000}"/>
    <cellStyle name="Bad 4 21" xfId="2108" xr:uid="{00000000-0005-0000-0000-000031080000}"/>
    <cellStyle name="Bad 4 22" xfId="2109" xr:uid="{00000000-0005-0000-0000-000032080000}"/>
    <cellStyle name="Bad 4 23" xfId="2110" xr:uid="{00000000-0005-0000-0000-000033080000}"/>
    <cellStyle name="Bad 4 24" xfId="2111" xr:uid="{00000000-0005-0000-0000-000034080000}"/>
    <cellStyle name="Bad 4 25" xfId="2112" xr:uid="{00000000-0005-0000-0000-000035080000}"/>
    <cellStyle name="Bad 4 26" xfId="2113" xr:uid="{00000000-0005-0000-0000-000036080000}"/>
    <cellStyle name="Bad 4 27" xfId="2114" xr:uid="{00000000-0005-0000-0000-000037080000}"/>
    <cellStyle name="Bad 4 28" xfId="2115" xr:uid="{00000000-0005-0000-0000-000038080000}"/>
    <cellStyle name="Bad 4 3" xfId="2116" xr:uid="{00000000-0005-0000-0000-000039080000}"/>
    <cellStyle name="Bad 4 4" xfId="2117" xr:uid="{00000000-0005-0000-0000-00003A080000}"/>
    <cellStyle name="Bad 4 5" xfId="2118" xr:uid="{00000000-0005-0000-0000-00003B080000}"/>
    <cellStyle name="Bad 4 6" xfId="2119" xr:uid="{00000000-0005-0000-0000-00003C080000}"/>
    <cellStyle name="Bad 4 7" xfId="2120" xr:uid="{00000000-0005-0000-0000-00003D080000}"/>
    <cellStyle name="Bad 4 8" xfId="2121" xr:uid="{00000000-0005-0000-0000-00003E080000}"/>
    <cellStyle name="Bad 4 9" xfId="2122" xr:uid="{00000000-0005-0000-0000-00003F080000}"/>
    <cellStyle name="Calculation 2" xfId="2123" xr:uid="{00000000-0005-0000-0000-000040080000}"/>
    <cellStyle name="Calculation 2 2" xfId="25554" xr:uid="{90E7702F-9865-4772-B35A-A892BC020F2A}"/>
    <cellStyle name="Calculation 3" xfId="2124" xr:uid="{00000000-0005-0000-0000-000041080000}"/>
    <cellStyle name="Calculation 3 10" xfId="2125" xr:uid="{00000000-0005-0000-0000-000042080000}"/>
    <cellStyle name="Calculation 3 10 2" xfId="25552" xr:uid="{38A6A341-EA86-4E6E-9D10-65A34B6CEF76}"/>
    <cellStyle name="Calculation 3 11" xfId="2126" xr:uid="{00000000-0005-0000-0000-000043080000}"/>
    <cellStyle name="Calculation 3 11 2" xfId="25551" xr:uid="{6EEAC13F-3DC3-4213-AC4C-A9B67E02CD29}"/>
    <cellStyle name="Calculation 3 12" xfId="2127" xr:uid="{00000000-0005-0000-0000-000044080000}"/>
    <cellStyle name="Calculation 3 12 2" xfId="25550" xr:uid="{BED8405B-64E0-4AC0-B934-BE029FCCBD74}"/>
    <cellStyle name="Calculation 3 13" xfId="2128" xr:uid="{00000000-0005-0000-0000-000045080000}"/>
    <cellStyle name="Calculation 3 13 2" xfId="25549" xr:uid="{59E0E6F2-BF6C-41C5-982B-5D07C0987D31}"/>
    <cellStyle name="Calculation 3 14" xfId="2129" xr:uid="{00000000-0005-0000-0000-000046080000}"/>
    <cellStyle name="Calculation 3 14 2" xfId="25548" xr:uid="{780EC959-10AC-418C-9CDC-34C1065CA901}"/>
    <cellStyle name="Calculation 3 15" xfId="2130" xr:uid="{00000000-0005-0000-0000-000047080000}"/>
    <cellStyle name="Calculation 3 15 2" xfId="25547" xr:uid="{5133A9E1-D968-4AB1-AF81-934D9AC24701}"/>
    <cellStyle name="Calculation 3 16" xfId="2131" xr:uid="{00000000-0005-0000-0000-000048080000}"/>
    <cellStyle name="Calculation 3 16 2" xfId="25546" xr:uid="{2D945ADC-CBC0-4DBB-A01A-E922BFD5A709}"/>
    <cellStyle name="Calculation 3 17" xfId="2132" xr:uid="{00000000-0005-0000-0000-000049080000}"/>
    <cellStyle name="Calculation 3 17 2" xfId="25545" xr:uid="{559AD498-70B0-40A0-AE50-1CDF740A97D8}"/>
    <cellStyle name="Calculation 3 18" xfId="2133" xr:uid="{00000000-0005-0000-0000-00004A080000}"/>
    <cellStyle name="Calculation 3 18 2" xfId="25544" xr:uid="{A1D507A7-CD05-45F2-A411-76143CDBAF5A}"/>
    <cellStyle name="Calculation 3 19" xfId="2134" xr:uid="{00000000-0005-0000-0000-00004B080000}"/>
    <cellStyle name="Calculation 3 19 2" xfId="25543" xr:uid="{4001614C-F77C-4606-8075-BF7DB5BA929F}"/>
    <cellStyle name="Calculation 3 2" xfId="2135" xr:uid="{00000000-0005-0000-0000-00004C080000}"/>
    <cellStyle name="Calculation 3 2 2" xfId="25542" xr:uid="{66EEA309-F96E-420F-9B71-5A2899993823}"/>
    <cellStyle name="Calculation 3 20" xfId="2136" xr:uid="{00000000-0005-0000-0000-00004D080000}"/>
    <cellStyle name="Calculation 3 20 2" xfId="25541" xr:uid="{0ED2243D-7457-4678-A4E1-E538185674C3}"/>
    <cellStyle name="Calculation 3 21" xfId="2137" xr:uid="{00000000-0005-0000-0000-00004E080000}"/>
    <cellStyle name="Calculation 3 21 2" xfId="25540" xr:uid="{3A9273CB-196D-4AA0-82F2-31BB02F5658A}"/>
    <cellStyle name="Calculation 3 22" xfId="2138" xr:uid="{00000000-0005-0000-0000-00004F080000}"/>
    <cellStyle name="Calculation 3 22 2" xfId="25539" xr:uid="{CA47F437-8944-4892-B3E8-5A77D48734CE}"/>
    <cellStyle name="Calculation 3 23" xfId="2139" xr:uid="{00000000-0005-0000-0000-000050080000}"/>
    <cellStyle name="Calculation 3 23 2" xfId="25538" xr:uid="{A05B5086-05CC-4DB0-BF5E-87B45C5CEA31}"/>
    <cellStyle name="Calculation 3 24" xfId="2140" xr:uid="{00000000-0005-0000-0000-000051080000}"/>
    <cellStyle name="Calculation 3 24 2" xfId="25537" xr:uid="{9477F8E6-CCE1-41AA-8664-3540F1A3871B}"/>
    <cellStyle name="Calculation 3 25" xfId="2141" xr:uid="{00000000-0005-0000-0000-000052080000}"/>
    <cellStyle name="Calculation 3 25 2" xfId="25536" xr:uid="{B092ED6F-F012-4EB5-BC43-51C56F26D744}"/>
    <cellStyle name="Calculation 3 26" xfId="2142" xr:uid="{00000000-0005-0000-0000-000053080000}"/>
    <cellStyle name="Calculation 3 26 2" xfId="25535" xr:uid="{8D4706F1-CA13-4A72-BCCB-309E1FD92AEF}"/>
    <cellStyle name="Calculation 3 27" xfId="2143" xr:uid="{00000000-0005-0000-0000-000054080000}"/>
    <cellStyle name="Calculation 3 27 2" xfId="25534" xr:uid="{0E2B2A89-206F-40C7-A639-67ADD249BE1F}"/>
    <cellStyle name="Calculation 3 28" xfId="2144" xr:uid="{00000000-0005-0000-0000-000055080000}"/>
    <cellStyle name="Calculation 3 28 2" xfId="25533" xr:uid="{93279EFF-3EFC-469B-8653-54277945F9BD}"/>
    <cellStyle name="Calculation 3 29" xfId="2145" xr:uid="{00000000-0005-0000-0000-000056080000}"/>
    <cellStyle name="Calculation 3 29 2" xfId="25532" xr:uid="{84975F96-0871-4F57-B724-0936FC951378}"/>
    <cellStyle name="Calculation 3 3" xfId="2146" xr:uid="{00000000-0005-0000-0000-000057080000}"/>
    <cellStyle name="Calculation 3 3 2" xfId="25531" xr:uid="{AF35DC77-A867-4567-83F0-A8099916DB40}"/>
    <cellStyle name="Calculation 3 30" xfId="2147" xr:uid="{00000000-0005-0000-0000-000058080000}"/>
    <cellStyle name="Calculation 3 30 2" xfId="25530" xr:uid="{500BA023-C669-4CB7-AD93-54F2A872E43A}"/>
    <cellStyle name="Calculation 3 31" xfId="2148" xr:uid="{00000000-0005-0000-0000-000059080000}"/>
    <cellStyle name="Calculation 3 31 2" xfId="25529" xr:uid="{E1298E5D-900A-4010-BB9A-F97D1B876381}"/>
    <cellStyle name="Calculation 3 32" xfId="25553" xr:uid="{E87804EE-67F4-49C0-B972-C7B1D7E63C49}"/>
    <cellStyle name="Calculation 3 4" xfId="2149" xr:uid="{00000000-0005-0000-0000-00005A080000}"/>
    <cellStyle name="Calculation 3 4 2" xfId="25528" xr:uid="{019987EE-EE86-41DC-B202-04839D206B98}"/>
    <cellStyle name="Calculation 3 5" xfId="2150" xr:uid="{00000000-0005-0000-0000-00005B080000}"/>
    <cellStyle name="Calculation 3 5 2" xfId="25527" xr:uid="{C71764FB-6E38-49DB-B9D3-31AD669BFC1E}"/>
    <cellStyle name="Calculation 3 6" xfId="2151" xr:uid="{00000000-0005-0000-0000-00005C080000}"/>
    <cellStyle name="Calculation 3 6 2" xfId="25526" xr:uid="{DD7BE39E-ACFA-49B5-98CA-20ED83842FF4}"/>
    <cellStyle name="Calculation 3 7" xfId="2152" xr:uid="{00000000-0005-0000-0000-00005D080000}"/>
    <cellStyle name="Calculation 3 7 2" xfId="25525" xr:uid="{035503A7-63E5-4352-8AA3-F1BEE6DBD174}"/>
    <cellStyle name="Calculation 3 8" xfId="2153" xr:uid="{00000000-0005-0000-0000-00005E080000}"/>
    <cellStyle name="Calculation 3 8 2" xfId="25524" xr:uid="{6A6ECC9D-1275-4F9B-89A8-0415D06FC8B2}"/>
    <cellStyle name="Calculation 3 9" xfId="2154" xr:uid="{00000000-0005-0000-0000-00005F080000}"/>
    <cellStyle name="Calculation 3 9 2" xfId="25523" xr:uid="{4A1488D3-194E-4360-9937-658D00EFAA31}"/>
    <cellStyle name="Calculation 4" xfId="2155" xr:uid="{00000000-0005-0000-0000-000060080000}"/>
    <cellStyle name="Calculation 4 10" xfId="2156" xr:uid="{00000000-0005-0000-0000-000061080000}"/>
    <cellStyle name="Calculation 4 10 2" xfId="25521" xr:uid="{87EB67C0-4642-434B-8445-5A97F32CF1C5}"/>
    <cellStyle name="Calculation 4 11" xfId="2157" xr:uid="{00000000-0005-0000-0000-000062080000}"/>
    <cellStyle name="Calculation 4 11 2" xfId="25520" xr:uid="{3EF748BE-B2F3-42B5-9960-11645EFFEEA1}"/>
    <cellStyle name="Calculation 4 12" xfId="2158" xr:uid="{00000000-0005-0000-0000-000063080000}"/>
    <cellStyle name="Calculation 4 12 2" xfId="25519" xr:uid="{2467E87E-5618-4398-BDF8-3E2A9B944CA0}"/>
    <cellStyle name="Calculation 4 13" xfId="2159" xr:uid="{00000000-0005-0000-0000-000064080000}"/>
    <cellStyle name="Calculation 4 13 2" xfId="25518" xr:uid="{C189D087-EECF-4858-9728-E4EC88EDDE82}"/>
    <cellStyle name="Calculation 4 14" xfId="2160" xr:uid="{00000000-0005-0000-0000-000065080000}"/>
    <cellStyle name="Calculation 4 14 2" xfId="25517" xr:uid="{ED478C0E-77BE-4735-B712-04BE776B3939}"/>
    <cellStyle name="Calculation 4 15" xfId="2161" xr:uid="{00000000-0005-0000-0000-000066080000}"/>
    <cellStyle name="Calculation 4 15 2" xfId="25516" xr:uid="{9B7E9982-5A4A-41F2-84EA-2BD017617A1B}"/>
    <cellStyle name="Calculation 4 16" xfId="2162" xr:uid="{00000000-0005-0000-0000-000067080000}"/>
    <cellStyle name="Calculation 4 16 2" xfId="25515" xr:uid="{DDB45489-E6C4-47CE-ADAC-976C0B611D8B}"/>
    <cellStyle name="Calculation 4 17" xfId="2163" xr:uid="{00000000-0005-0000-0000-000068080000}"/>
    <cellStyle name="Calculation 4 17 2" xfId="25514" xr:uid="{F5FB158E-E1AD-41E1-BAC6-FD08C26480CC}"/>
    <cellStyle name="Calculation 4 18" xfId="2164" xr:uid="{00000000-0005-0000-0000-000069080000}"/>
    <cellStyle name="Calculation 4 18 2" xfId="25513" xr:uid="{4E51001F-1AF2-4ADC-BF78-44849367C3D3}"/>
    <cellStyle name="Calculation 4 19" xfId="2165" xr:uid="{00000000-0005-0000-0000-00006A080000}"/>
    <cellStyle name="Calculation 4 19 2" xfId="25512" xr:uid="{138F99F2-5127-46C2-BE76-B3894CB7EDCD}"/>
    <cellStyle name="Calculation 4 2" xfId="2166" xr:uid="{00000000-0005-0000-0000-00006B080000}"/>
    <cellStyle name="Calculation 4 2 2" xfId="25511" xr:uid="{AA4C821F-FB0D-4E5A-BE94-C8860F5FAC66}"/>
    <cellStyle name="Calculation 4 20" xfId="2167" xr:uid="{00000000-0005-0000-0000-00006C080000}"/>
    <cellStyle name="Calculation 4 20 2" xfId="25510" xr:uid="{7562ECEA-531F-4C80-8632-207E86BDB109}"/>
    <cellStyle name="Calculation 4 21" xfId="2168" xr:uid="{00000000-0005-0000-0000-00006D080000}"/>
    <cellStyle name="Calculation 4 21 2" xfId="25509" xr:uid="{0B8FCFD8-00B1-43F1-8D7C-038AA21307F5}"/>
    <cellStyle name="Calculation 4 22" xfId="2169" xr:uid="{00000000-0005-0000-0000-00006E080000}"/>
    <cellStyle name="Calculation 4 22 2" xfId="25508" xr:uid="{A1767510-C104-4B16-B87C-98ED69D2C898}"/>
    <cellStyle name="Calculation 4 23" xfId="2170" xr:uid="{00000000-0005-0000-0000-00006F080000}"/>
    <cellStyle name="Calculation 4 23 2" xfId="25507" xr:uid="{28E05210-55D0-4168-B252-4AF0D9718FEC}"/>
    <cellStyle name="Calculation 4 24" xfId="2171" xr:uid="{00000000-0005-0000-0000-000070080000}"/>
    <cellStyle name="Calculation 4 24 2" xfId="25506" xr:uid="{AA897AE0-6CDC-44EA-BACC-405C54030AA4}"/>
    <cellStyle name="Calculation 4 25" xfId="2172" xr:uid="{00000000-0005-0000-0000-000071080000}"/>
    <cellStyle name="Calculation 4 25 2" xfId="25505" xr:uid="{DA11EF62-0412-4110-B4DB-54F58A468C5C}"/>
    <cellStyle name="Calculation 4 26" xfId="2173" xr:uid="{00000000-0005-0000-0000-000072080000}"/>
    <cellStyle name="Calculation 4 26 2" xfId="25504" xr:uid="{F9E46198-FD63-44A9-8CCC-74630FD98BE2}"/>
    <cellStyle name="Calculation 4 27" xfId="2174" xr:uid="{00000000-0005-0000-0000-000073080000}"/>
    <cellStyle name="Calculation 4 27 2" xfId="25503" xr:uid="{9D6B1168-381F-4BD0-9CF0-4168CA033EBE}"/>
    <cellStyle name="Calculation 4 28" xfId="2175" xr:uid="{00000000-0005-0000-0000-000074080000}"/>
    <cellStyle name="Calculation 4 28 2" xfId="25502" xr:uid="{8CAB8867-C7DB-4C04-8C56-935A17C54917}"/>
    <cellStyle name="Calculation 4 29" xfId="25522" xr:uid="{5167E9D2-B7A9-467D-BE9C-5A0854ABC193}"/>
    <cellStyle name="Calculation 4 3" xfId="2176" xr:uid="{00000000-0005-0000-0000-000075080000}"/>
    <cellStyle name="Calculation 4 3 2" xfId="25501" xr:uid="{84028805-30AE-4852-8124-631F91900F7A}"/>
    <cellStyle name="Calculation 4 4" xfId="2177" xr:uid="{00000000-0005-0000-0000-000076080000}"/>
    <cellStyle name="Calculation 4 4 2" xfId="25500" xr:uid="{6E55F74A-D3B2-401E-BE10-91D394F314B2}"/>
    <cellStyle name="Calculation 4 5" xfId="2178" xr:uid="{00000000-0005-0000-0000-000077080000}"/>
    <cellStyle name="Calculation 4 5 2" xfId="25499" xr:uid="{F47D241E-9D11-480B-8FFC-7DEC699DB2B7}"/>
    <cellStyle name="Calculation 4 6" xfId="2179" xr:uid="{00000000-0005-0000-0000-000078080000}"/>
    <cellStyle name="Calculation 4 6 2" xfId="25498" xr:uid="{8BD5D894-4EDB-4E26-B34D-EFDE3052F4D7}"/>
    <cellStyle name="Calculation 4 7" xfId="2180" xr:uid="{00000000-0005-0000-0000-000079080000}"/>
    <cellStyle name="Calculation 4 7 2" xfId="25497" xr:uid="{CAE49989-1A60-47D0-9486-14D13D7A08D4}"/>
    <cellStyle name="Calculation 4 8" xfId="2181" xr:uid="{00000000-0005-0000-0000-00007A080000}"/>
    <cellStyle name="Calculation 4 8 2" xfId="25496" xr:uid="{9A3FE264-7CEC-4A50-8D95-850EDDF0DD0F}"/>
    <cellStyle name="Calculation 4 9" xfId="2182" xr:uid="{00000000-0005-0000-0000-00007B080000}"/>
    <cellStyle name="Calculation 4 9 2" xfId="25495" xr:uid="{6E50C0A0-8506-4FEF-80CA-C8039514816D}"/>
    <cellStyle name="Check Cell 2" xfId="2183" xr:uid="{00000000-0005-0000-0000-00007C080000}"/>
    <cellStyle name="Check Cell 3" xfId="2184" xr:uid="{00000000-0005-0000-0000-00007D080000}"/>
    <cellStyle name="Check Cell 3 10" xfId="2185" xr:uid="{00000000-0005-0000-0000-00007E080000}"/>
    <cellStyle name="Check Cell 3 11" xfId="2186" xr:uid="{00000000-0005-0000-0000-00007F080000}"/>
    <cellStyle name="Check Cell 3 12" xfId="2187" xr:uid="{00000000-0005-0000-0000-000080080000}"/>
    <cellStyle name="Check Cell 3 13" xfId="2188" xr:uid="{00000000-0005-0000-0000-000081080000}"/>
    <cellStyle name="Check Cell 3 14" xfId="2189" xr:uid="{00000000-0005-0000-0000-000082080000}"/>
    <cellStyle name="Check Cell 3 15" xfId="2190" xr:uid="{00000000-0005-0000-0000-000083080000}"/>
    <cellStyle name="Check Cell 3 16" xfId="2191" xr:uid="{00000000-0005-0000-0000-000084080000}"/>
    <cellStyle name="Check Cell 3 17" xfId="2192" xr:uid="{00000000-0005-0000-0000-000085080000}"/>
    <cellStyle name="Check Cell 3 18" xfId="2193" xr:uid="{00000000-0005-0000-0000-000086080000}"/>
    <cellStyle name="Check Cell 3 19" xfId="2194" xr:uid="{00000000-0005-0000-0000-000087080000}"/>
    <cellStyle name="Check Cell 3 2" xfId="2195" xr:uid="{00000000-0005-0000-0000-000088080000}"/>
    <cellStyle name="Check Cell 3 20" xfId="2196" xr:uid="{00000000-0005-0000-0000-000089080000}"/>
    <cellStyle name="Check Cell 3 21" xfId="2197" xr:uid="{00000000-0005-0000-0000-00008A080000}"/>
    <cellStyle name="Check Cell 3 22" xfId="2198" xr:uid="{00000000-0005-0000-0000-00008B080000}"/>
    <cellStyle name="Check Cell 3 23" xfId="2199" xr:uid="{00000000-0005-0000-0000-00008C080000}"/>
    <cellStyle name="Check Cell 3 24" xfId="2200" xr:uid="{00000000-0005-0000-0000-00008D080000}"/>
    <cellStyle name="Check Cell 3 25" xfId="2201" xr:uid="{00000000-0005-0000-0000-00008E080000}"/>
    <cellStyle name="Check Cell 3 26" xfId="2202" xr:uid="{00000000-0005-0000-0000-00008F080000}"/>
    <cellStyle name="Check Cell 3 27" xfId="2203" xr:uid="{00000000-0005-0000-0000-000090080000}"/>
    <cellStyle name="Check Cell 3 28" xfId="2204" xr:uid="{00000000-0005-0000-0000-000091080000}"/>
    <cellStyle name="Check Cell 3 29" xfId="2205" xr:uid="{00000000-0005-0000-0000-000092080000}"/>
    <cellStyle name="Check Cell 3 3" xfId="2206" xr:uid="{00000000-0005-0000-0000-000093080000}"/>
    <cellStyle name="Check Cell 3 30" xfId="2207" xr:uid="{00000000-0005-0000-0000-000094080000}"/>
    <cellStyle name="Check Cell 3 31" xfId="2208" xr:uid="{00000000-0005-0000-0000-000095080000}"/>
    <cellStyle name="Check Cell 3 4" xfId="2209" xr:uid="{00000000-0005-0000-0000-000096080000}"/>
    <cellStyle name="Check Cell 3 5" xfId="2210" xr:uid="{00000000-0005-0000-0000-000097080000}"/>
    <cellStyle name="Check Cell 3 6" xfId="2211" xr:uid="{00000000-0005-0000-0000-000098080000}"/>
    <cellStyle name="Check Cell 3 7" xfId="2212" xr:uid="{00000000-0005-0000-0000-000099080000}"/>
    <cellStyle name="Check Cell 3 8" xfId="2213" xr:uid="{00000000-0005-0000-0000-00009A080000}"/>
    <cellStyle name="Check Cell 3 9" xfId="2214" xr:uid="{00000000-0005-0000-0000-00009B080000}"/>
    <cellStyle name="Check Cell 4" xfId="2215" xr:uid="{00000000-0005-0000-0000-00009C080000}"/>
    <cellStyle name="Check Cell 4 10" xfId="2216" xr:uid="{00000000-0005-0000-0000-00009D080000}"/>
    <cellStyle name="Check Cell 4 11" xfId="2217" xr:uid="{00000000-0005-0000-0000-00009E080000}"/>
    <cellStyle name="Check Cell 4 12" xfId="2218" xr:uid="{00000000-0005-0000-0000-00009F080000}"/>
    <cellStyle name="Check Cell 4 13" xfId="2219" xr:uid="{00000000-0005-0000-0000-0000A0080000}"/>
    <cellStyle name="Check Cell 4 14" xfId="2220" xr:uid="{00000000-0005-0000-0000-0000A1080000}"/>
    <cellStyle name="Check Cell 4 15" xfId="2221" xr:uid="{00000000-0005-0000-0000-0000A2080000}"/>
    <cellStyle name="Check Cell 4 16" xfId="2222" xr:uid="{00000000-0005-0000-0000-0000A3080000}"/>
    <cellStyle name="Check Cell 4 17" xfId="2223" xr:uid="{00000000-0005-0000-0000-0000A4080000}"/>
    <cellStyle name="Check Cell 4 18" xfId="2224" xr:uid="{00000000-0005-0000-0000-0000A5080000}"/>
    <cellStyle name="Check Cell 4 19" xfId="2225" xr:uid="{00000000-0005-0000-0000-0000A6080000}"/>
    <cellStyle name="Check Cell 4 2" xfId="2226" xr:uid="{00000000-0005-0000-0000-0000A7080000}"/>
    <cellStyle name="Check Cell 4 20" xfId="2227" xr:uid="{00000000-0005-0000-0000-0000A8080000}"/>
    <cellStyle name="Check Cell 4 21" xfId="2228" xr:uid="{00000000-0005-0000-0000-0000A9080000}"/>
    <cellStyle name="Check Cell 4 22" xfId="2229" xr:uid="{00000000-0005-0000-0000-0000AA080000}"/>
    <cellStyle name="Check Cell 4 23" xfId="2230" xr:uid="{00000000-0005-0000-0000-0000AB080000}"/>
    <cellStyle name="Check Cell 4 24" xfId="2231" xr:uid="{00000000-0005-0000-0000-0000AC080000}"/>
    <cellStyle name="Check Cell 4 25" xfId="2232" xr:uid="{00000000-0005-0000-0000-0000AD080000}"/>
    <cellStyle name="Check Cell 4 26" xfId="2233" xr:uid="{00000000-0005-0000-0000-0000AE080000}"/>
    <cellStyle name="Check Cell 4 27" xfId="2234" xr:uid="{00000000-0005-0000-0000-0000AF080000}"/>
    <cellStyle name="Check Cell 4 28" xfId="2235" xr:uid="{00000000-0005-0000-0000-0000B0080000}"/>
    <cellStyle name="Check Cell 4 3" xfId="2236" xr:uid="{00000000-0005-0000-0000-0000B1080000}"/>
    <cellStyle name="Check Cell 4 4" xfId="2237" xr:uid="{00000000-0005-0000-0000-0000B2080000}"/>
    <cellStyle name="Check Cell 4 5" xfId="2238" xr:uid="{00000000-0005-0000-0000-0000B3080000}"/>
    <cellStyle name="Check Cell 4 6" xfId="2239" xr:uid="{00000000-0005-0000-0000-0000B4080000}"/>
    <cellStyle name="Check Cell 4 7" xfId="2240" xr:uid="{00000000-0005-0000-0000-0000B5080000}"/>
    <cellStyle name="Check Cell 4 8" xfId="2241" xr:uid="{00000000-0005-0000-0000-0000B6080000}"/>
    <cellStyle name="Check Cell 4 9" xfId="2242" xr:uid="{00000000-0005-0000-0000-0000B7080000}"/>
    <cellStyle name="Comma 2" xfId="2243" xr:uid="{00000000-0005-0000-0000-0000B9080000}"/>
    <cellStyle name="Comma 2 2" xfId="2244" xr:uid="{00000000-0005-0000-0000-0000BA080000}"/>
    <cellStyle name="Comma 2 2 2" xfId="2245" xr:uid="{00000000-0005-0000-0000-0000BB080000}"/>
    <cellStyle name="Comma 2 2 3" xfId="2246" xr:uid="{00000000-0005-0000-0000-0000BC080000}"/>
    <cellStyle name="Comma 2 3" xfId="2247" xr:uid="{00000000-0005-0000-0000-0000BD080000}"/>
    <cellStyle name="Comma 2 4" xfId="2248" xr:uid="{00000000-0005-0000-0000-0000BE080000}"/>
    <cellStyle name="Comma 2 4 2" xfId="25418" xr:uid="{7332D52C-3869-49CF-9E36-80B41F18FB43}"/>
    <cellStyle name="Comma 2 5" xfId="24956" xr:uid="{00000000-0005-0000-0000-0000BF080000}"/>
    <cellStyle name="Comma 3" xfId="2249" xr:uid="{00000000-0005-0000-0000-0000C0080000}"/>
    <cellStyle name="Comma 3 2" xfId="2250" xr:uid="{00000000-0005-0000-0000-0000C1080000}"/>
    <cellStyle name="Comma 3 2 2" xfId="2251" xr:uid="{00000000-0005-0000-0000-0000C2080000}"/>
    <cellStyle name="Comma 3 3" xfId="2252" xr:uid="{00000000-0005-0000-0000-0000C3080000}"/>
    <cellStyle name="Comma 4" xfId="2253" xr:uid="{00000000-0005-0000-0000-0000C4080000}"/>
    <cellStyle name="Comma 4 2" xfId="2254" xr:uid="{00000000-0005-0000-0000-0000C5080000}"/>
    <cellStyle name="Comma 4 2 2" xfId="2255" xr:uid="{00000000-0005-0000-0000-0000C6080000}"/>
    <cellStyle name="Comma 4 2 2 2" xfId="2256" xr:uid="{00000000-0005-0000-0000-0000C7080000}"/>
    <cellStyle name="Comma 4 2 3" xfId="2257" xr:uid="{00000000-0005-0000-0000-0000C8080000}"/>
    <cellStyle name="Comma 4 3" xfId="2258" xr:uid="{00000000-0005-0000-0000-0000C9080000}"/>
    <cellStyle name="Comma 4 3 2" xfId="2259" xr:uid="{00000000-0005-0000-0000-0000CA080000}"/>
    <cellStyle name="Comma 4 3 2 2" xfId="2260" xr:uid="{00000000-0005-0000-0000-0000CB080000}"/>
    <cellStyle name="Comma 4 3 3" xfId="2261" xr:uid="{00000000-0005-0000-0000-0000CC080000}"/>
    <cellStyle name="Comma 4 4" xfId="2262" xr:uid="{00000000-0005-0000-0000-0000CD080000}"/>
    <cellStyle name="Comma 4 4 2" xfId="2263" xr:uid="{00000000-0005-0000-0000-0000CE080000}"/>
    <cellStyle name="Comma 4 5" xfId="2264" xr:uid="{00000000-0005-0000-0000-0000CF080000}"/>
    <cellStyle name="Comma 5" xfId="2265" xr:uid="{00000000-0005-0000-0000-0000D0080000}"/>
    <cellStyle name="Comma 6" xfId="24945" xr:uid="{00000000-0005-0000-0000-0000D1080000}"/>
    <cellStyle name="Comma 7" xfId="24964" xr:uid="{00000000-0005-0000-0000-0000D2080000}"/>
    <cellStyle name="Comma 8" xfId="25555" xr:uid="{2731457F-1A5C-4E60-AF74-8E766782E483}"/>
    <cellStyle name="Currency 2" xfId="2266" xr:uid="{00000000-0005-0000-0000-0000D3080000}"/>
    <cellStyle name="Excel Built-in Normal 1" xfId="24957" xr:uid="{00000000-0005-0000-0000-0000D4080000}"/>
    <cellStyle name="Explanatory Text 2" xfId="2267" xr:uid="{00000000-0005-0000-0000-0000D5080000}"/>
    <cellStyle name="Explanatory Text 3" xfId="2268" xr:uid="{00000000-0005-0000-0000-0000D6080000}"/>
    <cellStyle name="Explanatory Text 3 10" xfId="2269" xr:uid="{00000000-0005-0000-0000-0000D7080000}"/>
    <cellStyle name="Explanatory Text 3 11" xfId="2270" xr:uid="{00000000-0005-0000-0000-0000D8080000}"/>
    <cellStyle name="Explanatory Text 3 12" xfId="2271" xr:uid="{00000000-0005-0000-0000-0000D9080000}"/>
    <cellStyle name="Explanatory Text 3 13" xfId="2272" xr:uid="{00000000-0005-0000-0000-0000DA080000}"/>
    <cellStyle name="Explanatory Text 3 14" xfId="2273" xr:uid="{00000000-0005-0000-0000-0000DB080000}"/>
    <cellStyle name="Explanatory Text 3 15" xfId="2274" xr:uid="{00000000-0005-0000-0000-0000DC080000}"/>
    <cellStyle name="Explanatory Text 3 16" xfId="2275" xr:uid="{00000000-0005-0000-0000-0000DD080000}"/>
    <cellStyle name="Explanatory Text 3 17" xfId="2276" xr:uid="{00000000-0005-0000-0000-0000DE080000}"/>
    <cellStyle name="Explanatory Text 3 18" xfId="2277" xr:uid="{00000000-0005-0000-0000-0000DF080000}"/>
    <cellStyle name="Explanatory Text 3 19" xfId="2278" xr:uid="{00000000-0005-0000-0000-0000E0080000}"/>
    <cellStyle name="Explanatory Text 3 2" xfId="2279" xr:uid="{00000000-0005-0000-0000-0000E1080000}"/>
    <cellStyle name="Explanatory Text 3 20" xfId="2280" xr:uid="{00000000-0005-0000-0000-0000E2080000}"/>
    <cellStyle name="Explanatory Text 3 21" xfId="2281" xr:uid="{00000000-0005-0000-0000-0000E3080000}"/>
    <cellStyle name="Explanatory Text 3 22" xfId="2282" xr:uid="{00000000-0005-0000-0000-0000E4080000}"/>
    <cellStyle name="Explanatory Text 3 23" xfId="2283" xr:uid="{00000000-0005-0000-0000-0000E5080000}"/>
    <cellStyle name="Explanatory Text 3 24" xfId="2284" xr:uid="{00000000-0005-0000-0000-0000E6080000}"/>
    <cellStyle name="Explanatory Text 3 25" xfId="2285" xr:uid="{00000000-0005-0000-0000-0000E7080000}"/>
    <cellStyle name="Explanatory Text 3 26" xfId="2286" xr:uid="{00000000-0005-0000-0000-0000E8080000}"/>
    <cellStyle name="Explanatory Text 3 27" xfId="2287" xr:uid="{00000000-0005-0000-0000-0000E9080000}"/>
    <cellStyle name="Explanatory Text 3 28" xfId="2288" xr:uid="{00000000-0005-0000-0000-0000EA080000}"/>
    <cellStyle name="Explanatory Text 3 29" xfId="2289" xr:uid="{00000000-0005-0000-0000-0000EB080000}"/>
    <cellStyle name="Explanatory Text 3 3" xfId="2290" xr:uid="{00000000-0005-0000-0000-0000EC080000}"/>
    <cellStyle name="Explanatory Text 3 30" xfId="2291" xr:uid="{00000000-0005-0000-0000-0000ED080000}"/>
    <cellStyle name="Explanatory Text 3 31" xfId="2292" xr:uid="{00000000-0005-0000-0000-0000EE080000}"/>
    <cellStyle name="Explanatory Text 3 4" xfId="2293" xr:uid="{00000000-0005-0000-0000-0000EF080000}"/>
    <cellStyle name="Explanatory Text 3 5" xfId="2294" xr:uid="{00000000-0005-0000-0000-0000F0080000}"/>
    <cellStyle name="Explanatory Text 3 6" xfId="2295" xr:uid="{00000000-0005-0000-0000-0000F1080000}"/>
    <cellStyle name="Explanatory Text 3 7" xfId="2296" xr:uid="{00000000-0005-0000-0000-0000F2080000}"/>
    <cellStyle name="Explanatory Text 3 8" xfId="2297" xr:uid="{00000000-0005-0000-0000-0000F3080000}"/>
    <cellStyle name="Explanatory Text 3 9" xfId="2298" xr:uid="{00000000-0005-0000-0000-0000F4080000}"/>
    <cellStyle name="Explanatory Text 4" xfId="2299" xr:uid="{00000000-0005-0000-0000-0000F5080000}"/>
    <cellStyle name="Explanatory Text 4 10" xfId="2300" xr:uid="{00000000-0005-0000-0000-0000F6080000}"/>
    <cellStyle name="Explanatory Text 4 11" xfId="2301" xr:uid="{00000000-0005-0000-0000-0000F7080000}"/>
    <cellStyle name="Explanatory Text 4 12" xfId="2302" xr:uid="{00000000-0005-0000-0000-0000F8080000}"/>
    <cellStyle name="Explanatory Text 4 13" xfId="2303" xr:uid="{00000000-0005-0000-0000-0000F9080000}"/>
    <cellStyle name="Explanatory Text 4 14" xfId="2304" xr:uid="{00000000-0005-0000-0000-0000FA080000}"/>
    <cellStyle name="Explanatory Text 4 15" xfId="2305" xr:uid="{00000000-0005-0000-0000-0000FB080000}"/>
    <cellStyle name="Explanatory Text 4 16" xfId="2306" xr:uid="{00000000-0005-0000-0000-0000FC080000}"/>
    <cellStyle name="Explanatory Text 4 17" xfId="2307" xr:uid="{00000000-0005-0000-0000-0000FD080000}"/>
    <cellStyle name="Explanatory Text 4 18" xfId="2308" xr:uid="{00000000-0005-0000-0000-0000FE080000}"/>
    <cellStyle name="Explanatory Text 4 19" xfId="2309" xr:uid="{00000000-0005-0000-0000-0000FF080000}"/>
    <cellStyle name="Explanatory Text 4 2" xfId="2310" xr:uid="{00000000-0005-0000-0000-000000090000}"/>
    <cellStyle name="Explanatory Text 4 20" xfId="2311" xr:uid="{00000000-0005-0000-0000-000001090000}"/>
    <cellStyle name="Explanatory Text 4 21" xfId="2312" xr:uid="{00000000-0005-0000-0000-000002090000}"/>
    <cellStyle name="Explanatory Text 4 22" xfId="2313" xr:uid="{00000000-0005-0000-0000-000003090000}"/>
    <cellStyle name="Explanatory Text 4 23" xfId="2314" xr:uid="{00000000-0005-0000-0000-000004090000}"/>
    <cellStyle name="Explanatory Text 4 24" xfId="2315" xr:uid="{00000000-0005-0000-0000-000005090000}"/>
    <cellStyle name="Explanatory Text 4 25" xfId="2316" xr:uid="{00000000-0005-0000-0000-000006090000}"/>
    <cellStyle name="Explanatory Text 4 26" xfId="2317" xr:uid="{00000000-0005-0000-0000-000007090000}"/>
    <cellStyle name="Explanatory Text 4 27" xfId="2318" xr:uid="{00000000-0005-0000-0000-000008090000}"/>
    <cellStyle name="Explanatory Text 4 28" xfId="2319" xr:uid="{00000000-0005-0000-0000-000009090000}"/>
    <cellStyle name="Explanatory Text 4 3" xfId="2320" xr:uid="{00000000-0005-0000-0000-00000A090000}"/>
    <cellStyle name="Explanatory Text 4 4" xfId="2321" xr:uid="{00000000-0005-0000-0000-00000B090000}"/>
    <cellStyle name="Explanatory Text 4 5" xfId="2322" xr:uid="{00000000-0005-0000-0000-00000C090000}"/>
    <cellStyle name="Explanatory Text 4 6" xfId="2323" xr:uid="{00000000-0005-0000-0000-00000D090000}"/>
    <cellStyle name="Explanatory Text 4 7" xfId="2324" xr:uid="{00000000-0005-0000-0000-00000E090000}"/>
    <cellStyle name="Explanatory Text 4 8" xfId="2325" xr:uid="{00000000-0005-0000-0000-00000F090000}"/>
    <cellStyle name="Explanatory Text 4 9" xfId="2326" xr:uid="{00000000-0005-0000-0000-000010090000}"/>
    <cellStyle name="Good 2" xfId="2327" xr:uid="{00000000-0005-0000-0000-000011090000}"/>
    <cellStyle name="Good 3" xfId="2328" xr:uid="{00000000-0005-0000-0000-000012090000}"/>
    <cellStyle name="Good 3 10" xfId="2329" xr:uid="{00000000-0005-0000-0000-000013090000}"/>
    <cellStyle name="Good 3 11" xfId="2330" xr:uid="{00000000-0005-0000-0000-000014090000}"/>
    <cellStyle name="Good 3 12" xfId="2331" xr:uid="{00000000-0005-0000-0000-000015090000}"/>
    <cellStyle name="Good 3 13" xfId="2332" xr:uid="{00000000-0005-0000-0000-000016090000}"/>
    <cellStyle name="Good 3 14" xfId="2333" xr:uid="{00000000-0005-0000-0000-000017090000}"/>
    <cellStyle name="Good 3 15" xfId="2334" xr:uid="{00000000-0005-0000-0000-000018090000}"/>
    <cellStyle name="Good 3 16" xfId="2335" xr:uid="{00000000-0005-0000-0000-000019090000}"/>
    <cellStyle name="Good 3 17" xfId="2336" xr:uid="{00000000-0005-0000-0000-00001A090000}"/>
    <cellStyle name="Good 3 18" xfId="2337" xr:uid="{00000000-0005-0000-0000-00001B090000}"/>
    <cellStyle name="Good 3 19" xfId="2338" xr:uid="{00000000-0005-0000-0000-00001C090000}"/>
    <cellStyle name="Good 3 2" xfId="2339" xr:uid="{00000000-0005-0000-0000-00001D090000}"/>
    <cellStyle name="Good 3 20" xfId="2340" xr:uid="{00000000-0005-0000-0000-00001E090000}"/>
    <cellStyle name="Good 3 21" xfId="2341" xr:uid="{00000000-0005-0000-0000-00001F090000}"/>
    <cellStyle name="Good 3 22" xfId="2342" xr:uid="{00000000-0005-0000-0000-000020090000}"/>
    <cellStyle name="Good 3 23" xfId="2343" xr:uid="{00000000-0005-0000-0000-000021090000}"/>
    <cellStyle name="Good 3 24" xfId="2344" xr:uid="{00000000-0005-0000-0000-000022090000}"/>
    <cellStyle name="Good 3 25" xfId="2345" xr:uid="{00000000-0005-0000-0000-000023090000}"/>
    <cellStyle name="Good 3 26" xfId="2346" xr:uid="{00000000-0005-0000-0000-000024090000}"/>
    <cellStyle name="Good 3 27" xfId="2347" xr:uid="{00000000-0005-0000-0000-000025090000}"/>
    <cellStyle name="Good 3 28" xfId="2348" xr:uid="{00000000-0005-0000-0000-000026090000}"/>
    <cellStyle name="Good 3 29" xfId="2349" xr:uid="{00000000-0005-0000-0000-000027090000}"/>
    <cellStyle name="Good 3 3" xfId="2350" xr:uid="{00000000-0005-0000-0000-000028090000}"/>
    <cellStyle name="Good 3 30" xfId="2351" xr:uid="{00000000-0005-0000-0000-000029090000}"/>
    <cellStyle name="Good 3 31" xfId="2352" xr:uid="{00000000-0005-0000-0000-00002A090000}"/>
    <cellStyle name="Good 3 4" xfId="2353" xr:uid="{00000000-0005-0000-0000-00002B090000}"/>
    <cellStyle name="Good 3 5" xfId="2354" xr:uid="{00000000-0005-0000-0000-00002C090000}"/>
    <cellStyle name="Good 3 6" xfId="2355" xr:uid="{00000000-0005-0000-0000-00002D090000}"/>
    <cellStyle name="Good 3 7" xfId="2356" xr:uid="{00000000-0005-0000-0000-00002E090000}"/>
    <cellStyle name="Good 3 8" xfId="2357" xr:uid="{00000000-0005-0000-0000-00002F090000}"/>
    <cellStyle name="Good 3 9" xfId="2358" xr:uid="{00000000-0005-0000-0000-000030090000}"/>
    <cellStyle name="Good 4" xfId="2359" xr:uid="{00000000-0005-0000-0000-000031090000}"/>
    <cellStyle name="Good 4 10" xfId="2360" xr:uid="{00000000-0005-0000-0000-000032090000}"/>
    <cellStyle name="Good 4 11" xfId="2361" xr:uid="{00000000-0005-0000-0000-000033090000}"/>
    <cellStyle name="Good 4 12" xfId="2362" xr:uid="{00000000-0005-0000-0000-000034090000}"/>
    <cellStyle name="Good 4 13" xfId="2363" xr:uid="{00000000-0005-0000-0000-000035090000}"/>
    <cellStyle name="Good 4 14" xfId="2364" xr:uid="{00000000-0005-0000-0000-000036090000}"/>
    <cellStyle name="Good 4 15" xfId="2365" xr:uid="{00000000-0005-0000-0000-000037090000}"/>
    <cellStyle name="Good 4 16" xfId="2366" xr:uid="{00000000-0005-0000-0000-000038090000}"/>
    <cellStyle name="Good 4 17" xfId="2367" xr:uid="{00000000-0005-0000-0000-000039090000}"/>
    <cellStyle name="Good 4 18" xfId="2368" xr:uid="{00000000-0005-0000-0000-00003A090000}"/>
    <cellStyle name="Good 4 19" xfId="2369" xr:uid="{00000000-0005-0000-0000-00003B090000}"/>
    <cellStyle name="Good 4 2" xfId="2370" xr:uid="{00000000-0005-0000-0000-00003C090000}"/>
    <cellStyle name="Good 4 20" xfId="2371" xr:uid="{00000000-0005-0000-0000-00003D090000}"/>
    <cellStyle name="Good 4 21" xfId="2372" xr:uid="{00000000-0005-0000-0000-00003E090000}"/>
    <cellStyle name="Good 4 22" xfId="2373" xr:uid="{00000000-0005-0000-0000-00003F090000}"/>
    <cellStyle name="Good 4 23" xfId="2374" xr:uid="{00000000-0005-0000-0000-000040090000}"/>
    <cellStyle name="Good 4 24" xfId="2375" xr:uid="{00000000-0005-0000-0000-000041090000}"/>
    <cellStyle name="Good 4 25" xfId="2376" xr:uid="{00000000-0005-0000-0000-000042090000}"/>
    <cellStyle name="Good 4 26" xfId="2377" xr:uid="{00000000-0005-0000-0000-000043090000}"/>
    <cellStyle name="Good 4 27" xfId="2378" xr:uid="{00000000-0005-0000-0000-000044090000}"/>
    <cellStyle name="Good 4 28" xfId="2379" xr:uid="{00000000-0005-0000-0000-000045090000}"/>
    <cellStyle name="Good 4 3" xfId="2380" xr:uid="{00000000-0005-0000-0000-000046090000}"/>
    <cellStyle name="Good 4 4" xfId="2381" xr:uid="{00000000-0005-0000-0000-000047090000}"/>
    <cellStyle name="Good 4 5" xfId="2382" xr:uid="{00000000-0005-0000-0000-000048090000}"/>
    <cellStyle name="Good 4 6" xfId="2383" xr:uid="{00000000-0005-0000-0000-000049090000}"/>
    <cellStyle name="Good 4 7" xfId="2384" xr:uid="{00000000-0005-0000-0000-00004A090000}"/>
    <cellStyle name="Good 4 8" xfId="2385" xr:uid="{00000000-0005-0000-0000-00004B090000}"/>
    <cellStyle name="Good 4 9" xfId="2386" xr:uid="{00000000-0005-0000-0000-00004C090000}"/>
    <cellStyle name="header" xfId="2387" xr:uid="{00000000-0005-0000-0000-00004D090000}"/>
    <cellStyle name="Heading 1 2" xfId="2388" xr:uid="{00000000-0005-0000-0000-00004E090000}"/>
    <cellStyle name="Heading 1 3" xfId="2389" xr:uid="{00000000-0005-0000-0000-00004F090000}"/>
    <cellStyle name="Heading 1 3 10" xfId="2390" xr:uid="{00000000-0005-0000-0000-000050090000}"/>
    <cellStyle name="Heading 1 3 11" xfId="2391" xr:uid="{00000000-0005-0000-0000-000051090000}"/>
    <cellStyle name="Heading 1 3 12" xfId="2392" xr:uid="{00000000-0005-0000-0000-000052090000}"/>
    <cellStyle name="Heading 1 3 13" xfId="2393" xr:uid="{00000000-0005-0000-0000-000053090000}"/>
    <cellStyle name="Heading 1 3 14" xfId="2394" xr:uid="{00000000-0005-0000-0000-000054090000}"/>
    <cellStyle name="Heading 1 3 15" xfId="2395" xr:uid="{00000000-0005-0000-0000-000055090000}"/>
    <cellStyle name="Heading 1 3 16" xfId="2396" xr:uid="{00000000-0005-0000-0000-000056090000}"/>
    <cellStyle name="Heading 1 3 17" xfId="2397" xr:uid="{00000000-0005-0000-0000-000057090000}"/>
    <cellStyle name="Heading 1 3 18" xfId="2398" xr:uid="{00000000-0005-0000-0000-000058090000}"/>
    <cellStyle name="Heading 1 3 19" xfId="2399" xr:uid="{00000000-0005-0000-0000-000059090000}"/>
    <cellStyle name="Heading 1 3 2" xfId="2400" xr:uid="{00000000-0005-0000-0000-00005A090000}"/>
    <cellStyle name="Heading 1 3 20" xfId="2401" xr:uid="{00000000-0005-0000-0000-00005B090000}"/>
    <cellStyle name="Heading 1 3 21" xfId="2402" xr:uid="{00000000-0005-0000-0000-00005C090000}"/>
    <cellStyle name="Heading 1 3 22" xfId="2403" xr:uid="{00000000-0005-0000-0000-00005D090000}"/>
    <cellStyle name="Heading 1 3 23" xfId="2404" xr:uid="{00000000-0005-0000-0000-00005E090000}"/>
    <cellStyle name="Heading 1 3 24" xfId="2405" xr:uid="{00000000-0005-0000-0000-00005F090000}"/>
    <cellStyle name="Heading 1 3 25" xfId="2406" xr:uid="{00000000-0005-0000-0000-000060090000}"/>
    <cellStyle name="Heading 1 3 26" xfId="2407" xr:uid="{00000000-0005-0000-0000-000061090000}"/>
    <cellStyle name="Heading 1 3 27" xfId="2408" xr:uid="{00000000-0005-0000-0000-000062090000}"/>
    <cellStyle name="Heading 1 3 28" xfId="2409" xr:uid="{00000000-0005-0000-0000-000063090000}"/>
    <cellStyle name="Heading 1 3 29" xfId="2410" xr:uid="{00000000-0005-0000-0000-000064090000}"/>
    <cellStyle name="Heading 1 3 3" xfId="2411" xr:uid="{00000000-0005-0000-0000-000065090000}"/>
    <cellStyle name="Heading 1 3 30" xfId="2412" xr:uid="{00000000-0005-0000-0000-000066090000}"/>
    <cellStyle name="Heading 1 3 31" xfId="2413" xr:uid="{00000000-0005-0000-0000-000067090000}"/>
    <cellStyle name="Heading 1 3 4" xfId="2414" xr:uid="{00000000-0005-0000-0000-000068090000}"/>
    <cellStyle name="Heading 1 3 5" xfId="2415" xr:uid="{00000000-0005-0000-0000-000069090000}"/>
    <cellStyle name="Heading 1 3 6" xfId="2416" xr:uid="{00000000-0005-0000-0000-00006A090000}"/>
    <cellStyle name="Heading 1 3 7" xfId="2417" xr:uid="{00000000-0005-0000-0000-00006B090000}"/>
    <cellStyle name="Heading 1 3 8" xfId="2418" xr:uid="{00000000-0005-0000-0000-00006C090000}"/>
    <cellStyle name="Heading 1 3 9" xfId="2419" xr:uid="{00000000-0005-0000-0000-00006D090000}"/>
    <cellStyle name="Heading 1 4" xfId="2420" xr:uid="{00000000-0005-0000-0000-00006E090000}"/>
    <cellStyle name="Heading 1 4 10" xfId="2421" xr:uid="{00000000-0005-0000-0000-00006F090000}"/>
    <cellStyle name="Heading 1 4 11" xfId="2422" xr:uid="{00000000-0005-0000-0000-000070090000}"/>
    <cellStyle name="Heading 1 4 12" xfId="2423" xr:uid="{00000000-0005-0000-0000-000071090000}"/>
    <cellStyle name="Heading 1 4 13" xfId="2424" xr:uid="{00000000-0005-0000-0000-000072090000}"/>
    <cellStyle name="Heading 1 4 14" xfId="2425" xr:uid="{00000000-0005-0000-0000-000073090000}"/>
    <cellStyle name="Heading 1 4 15" xfId="2426" xr:uid="{00000000-0005-0000-0000-000074090000}"/>
    <cellStyle name="Heading 1 4 16" xfId="2427" xr:uid="{00000000-0005-0000-0000-000075090000}"/>
    <cellStyle name="Heading 1 4 17" xfId="2428" xr:uid="{00000000-0005-0000-0000-000076090000}"/>
    <cellStyle name="Heading 1 4 18" xfId="2429" xr:uid="{00000000-0005-0000-0000-000077090000}"/>
    <cellStyle name="Heading 1 4 19" xfId="2430" xr:uid="{00000000-0005-0000-0000-000078090000}"/>
    <cellStyle name="Heading 1 4 2" xfId="2431" xr:uid="{00000000-0005-0000-0000-000079090000}"/>
    <cellStyle name="Heading 1 4 20" xfId="2432" xr:uid="{00000000-0005-0000-0000-00007A090000}"/>
    <cellStyle name="Heading 1 4 21" xfId="2433" xr:uid="{00000000-0005-0000-0000-00007B090000}"/>
    <cellStyle name="Heading 1 4 22" xfId="2434" xr:uid="{00000000-0005-0000-0000-00007C090000}"/>
    <cellStyle name="Heading 1 4 23" xfId="2435" xr:uid="{00000000-0005-0000-0000-00007D090000}"/>
    <cellStyle name="Heading 1 4 24" xfId="2436" xr:uid="{00000000-0005-0000-0000-00007E090000}"/>
    <cellStyle name="Heading 1 4 25" xfId="2437" xr:uid="{00000000-0005-0000-0000-00007F090000}"/>
    <cellStyle name="Heading 1 4 26" xfId="2438" xr:uid="{00000000-0005-0000-0000-000080090000}"/>
    <cellStyle name="Heading 1 4 27" xfId="2439" xr:uid="{00000000-0005-0000-0000-000081090000}"/>
    <cellStyle name="Heading 1 4 28" xfId="2440" xr:uid="{00000000-0005-0000-0000-000082090000}"/>
    <cellStyle name="Heading 1 4 3" xfId="2441" xr:uid="{00000000-0005-0000-0000-000083090000}"/>
    <cellStyle name="Heading 1 4 4" xfId="2442" xr:uid="{00000000-0005-0000-0000-000084090000}"/>
    <cellStyle name="Heading 1 4 5" xfId="2443" xr:uid="{00000000-0005-0000-0000-000085090000}"/>
    <cellStyle name="Heading 1 4 6" xfId="2444" xr:uid="{00000000-0005-0000-0000-000086090000}"/>
    <cellStyle name="Heading 1 4 7" xfId="2445" xr:uid="{00000000-0005-0000-0000-000087090000}"/>
    <cellStyle name="Heading 1 4 8" xfId="2446" xr:uid="{00000000-0005-0000-0000-000088090000}"/>
    <cellStyle name="Heading 1 4 9" xfId="2447" xr:uid="{00000000-0005-0000-0000-000089090000}"/>
    <cellStyle name="Heading 2 2" xfId="2448" xr:uid="{00000000-0005-0000-0000-00008A090000}"/>
    <cellStyle name="Heading 2 3" xfId="2449" xr:uid="{00000000-0005-0000-0000-00008B090000}"/>
    <cellStyle name="Heading 2 3 10" xfId="2450" xr:uid="{00000000-0005-0000-0000-00008C090000}"/>
    <cellStyle name="Heading 2 3 11" xfId="2451" xr:uid="{00000000-0005-0000-0000-00008D090000}"/>
    <cellStyle name="Heading 2 3 12" xfId="2452" xr:uid="{00000000-0005-0000-0000-00008E090000}"/>
    <cellStyle name="Heading 2 3 13" xfId="2453" xr:uid="{00000000-0005-0000-0000-00008F090000}"/>
    <cellStyle name="Heading 2 3 14" xfId="2454" xr:uid="{00000000-0005-0000-0000-000090090000}"/>
    <cellStyle name="Heading 2 3 15" xfId="2455" xr:uid="{00000000-0005-0000-0000-000091090000}"/>
    <cellStyle name="Heading 2 3 16" xfId="2456" xr:uid="{00000000-0005-0000-0000-000092090000}"/>
    <cellStyle name="Heading 2 3 17" xfId="2457" xr:uid="{00000000-0005-0000-0000-000093090000}"/>
    <cellStyle name="Heading 2 3 18" xfId="2458" xr:uid="{00000000-0005-0000-0000-000094090000}"/>
    <cellStyle name="Heading 2 3 19" xfId="2459" xr:uid="{00000000-0005-0000-0000-000095090000}"/>
    <cellStyle name="Heading 2 3 2" xfId="2460" xr:uid="{00000000-0005-0000-0000-000096090000}"/>
    <cellStyle name="Heading 2 3 20" xfId="2461" xr:uid="{00000000-0005-0000-0000-000097090000}"/>
    <cellStyle name="Heading 2 3 21" xfId="2462" xr:uid="{00000000-0005-0000-0000-000098090000}"/>
    <cellStyle name="Heading 2 3 22" xfId="2463" xr:uid="{00000000-0005-0000-0000-000099090000}"/>
    <cellStyle name="Heading 2 3 23" xfId="2464" xr:uid="{00000000-0005-0000-0000-00009A090000}"/>
    <cellStyle name="Heading 2 3 24" xfId="2465" xr:uid="{00000000-0005-0000-0000-00009B090000}"/>
    <cellStyle name="Heading 2 3 25" xfId="2466" xr:uid="{00000000-0005-0000-0000-00009C090000}"/>
    <cellStyle name="Heading 2 3 26" xfId="2467" xr:uid="{00000000-0005-0000-0000-00009D090000}"/>
    <cellStyle name="Heading 2 3 27" xfId="2468" xr:uid="{00000000-0005-0000-0000-00009E090000}"/>
    <cellStyle name="Heading 2 3 28" xfId="2469" xr:uid="{00000000-0005-0000-0000-00009F090000}"/>
    <cellStyle name="Heading 2 3 29" xfId="2470" xr:uid="{00000000-0005-0000-0000-0000A0090000}"/>
    <cellStyle name="Heading 2 3 3" xfId="2471" xr:uid="{00000000-0005-0000-0000-0000A1090000}"/>
    <cellStyle name="Heading 2 3 30" xfId="2472" xr:uid="{00000000-0005-0000-0000-0000A2090000}"/>
    <cellStyle name="Heading 2 3 31" xfId="2473" xr:uid="{00000000-0005-0000-0000-0000A3090000}"/>
    <cellStyle name="Heading 2 3 4" xfId="2474" xr:uid="{00000000-0005-0000-0000-0000A4090000}"/>
    <cellStyle name="Heading 2 3 5" xfId="2475" xr:uid="{00000000-0005-0000-0000-0000A5090000}"/>
    <cellStyle name="Heading 2 3 6" xfId="2476" xr:uid="{00000000-0005-0000-0000-0000A6090000}"/>
    <cellStyle name="Heading 2 3 7" xfId="2477" xr:uid="{00000000-0005-0000-0000-0000A7090000}"/>
    <cellStyle name="Heading 2 3 8" xfId="2478" xr:uid="{00000000-0005-0000-0000-0000A8090000}"/>
    <cellStyle name="Heading 2 3 9" xfId="2479" xr:uid="{00000000-0005-0000-0000-0000A9090000}"/>
    <cellStyle name="Heading 2 4" xfId="2480" xr:uid="{00000000-0005-0000-0000-0000AA090000}"/>
    <cellStyle name="Heading 2 4 10" xfId="2481" xr:uid="{00000000-0005-0000-0000-0000AB090000}"/>
    <cellStyle name="Heading 2 4 11" xfId="2482" xr:uid="{00000000-0005-0000-0000-0000AC090000}"/>
    <cellStyle name="Heading 2 4 12" xfId="2483" xr:uid="{00000000-0005-0000-0000-0000AD090000}"/>
    <cellStyle name="Heading 2 4 13" xfId="2484" xr:uid="{00000000-0005-0000-0000-0000AE090000}"/>
    <cellStyle name="Heading 2 4 14" xfId="2485" xr:uid="{00000000-0005-0000-0000-0000AF090000}"/>
    <cellStyle name="Heading 2 4 15" xfId="2486" xr:uid="{00000000-0005-0000-0000-0000B0090000}"/>
    <cellStyle name="Heading 2 4 16" xfId="2487" xr:uid="{00000000-0005-0000-0000-0000B1090000}"/>
    <cellStyle name="Heading 2 4 17" xfId="2488" xr:uid="{00000000-0005-0000-0000-0000B2090000}"/>
    <cellStyle name="Heading 2 4 18" xfId="2489" xr:uid="{00000000-0005-0000-0000-0000B3090000}"/>
    <cellStyle name="Heading 2 4 19" xfId="2490" xr:uid="{00000000-0005-0000-0000-0000B4090000}"/>
    <cellStyle name="Heading 2 4 2" xfId="2491" xr:uid="{00000000-0005-0000-0000-0000B5090000}"/>
    <cellStyle name="Heading 2 4 20" xfId="2492" xr:uid="{00000000-0005-0000-0000-0000B6090000}"/>
    <cellStyle name="Heading 2 4 21" xfId="2493" xr:uid="{00000000-0005-0000-0000-0000B7090000}"/>
    <cellStyle name="Heading 2 4 22" xfId="2494" xr:uid="{00000000-0005-0000-0000-0000B8090000}"/>
    <cellStyle name="Heading 2 4 23" xfId="2495" xr:uid="{00000000-0005-0000-0000-0000B9090000}"/>
    <cellStyle name="Heading 2 4 24" xfId="2496" xr:uid="{00000000-0005-0000-0000-0000BA090000}"/>
    <cellStyle name="Heading 2 4 25" xfId="2497" xr:uid="{00000000-0005-0000-0000-0000BB090000}"/>
    <cellStyle name="Heading 2 4 26" xfId="2498" xr:uid="{00000000-0005-0000-0000-0000BC090000}"/>
    <cellStyle name="Heading 2 4 27" xfId="2499" xr:uid="{00000000-0005-0000-0000-0000BD090000}"/>
    <cellStyle name="Heading 2 4 28" xfId="2500" xr:uid="{00000000-0005-0000-0000-0000BE090000}"/>
    <cellStyle name="Heading 2 4 3" xfId="2501" xr:uid="{00000000-0005-0000-0000-0000BF090000}"/>
    <cellStyle name="Heading 2 4 4" xfId="2502" xr:uid="{00000000-0005-0000-0000-0000C0090000}"/>
    <cellStyle name="Heading 2 4 5" xfId="2503" xr:uid="{00000000-0005-0000-0000-0000C1090000}"/>
    <cellStyle name="Heading 2 4 6" xfId="2504" xr:uid="{00000000-0005-0000-0000-0000C2090000}"/>
    <cellStyle name="Heading 2 4 7" xfId="2505" xr:uid="{00000000-0005-0000-0000-0000C3090000}"/>
    <cellStyle name="Heading 2 4 8" xfId="2506" xr:uid="{00000000-0005-0000-0000-0000C4090000}"/>
    <cellStyle name="Heading 2 4 9" xfId="2507" xr:uid="{00000000-0005-0000-0000-0000C5090000}"/>
    <cellStyle name="Heading 3 2" xfId="2508" xr:uid="{00000000-0005-0000-0000-0000C6090000}"/>
    <cellStyle name="Heading 3 3" xfId="2509" xr:uid="{00000000-0005-0000-0000-0000C7090000}"/>
    <cellStyle name="Heading 3 3 10" xfId="2510" xr:uid="{00000000-0005-0000-0000-0000C8090000}"/>
    <cellStyle name="Heading 3 3 11" xfId="2511" xr:uid="{00000000-0005-0000-0000-0000C9090000}"/>
    <cellStyle name="Heading 3 3 12" xfId="2512" xr:uid="{00000000-0005-0000-0000-0000CA090000}"/>
    <cellStyle name="Heading 3 3 13" xfId="2513" xr:uid="{00000000-0005-0000-0000-0000CB090000}"/>
    <cellStyle name="Heading 3 3 14" xfId="2514" xr:uid="{00000000-0005-0000-0000-0000CC090000}"/>
    <cellStyle name="Heading 3 3 15" xfId="2515" xr:uid="{00000000-0005-0000-0000-0000CD090000}"/>
    <cellStyle name="Heading 3 3 16" xfId="2516" xr:uid="{00000000-0005-0000-0000-0000CE090000}"/>
    <cellStyle name="Heading 3 3 17" xfId="2517" xr:uid="{00000000-0005-0000-0000-0000CF090000}"/>
    <cellStyle name="Heading 3 3 18" xfId="2518" xr:uid="{00000000-0005-0000-0000-0000D0090000}"/>
    <cellStyle name="Heading 3 3 19" xfId="2519" xr:uid="{00000000-0005-0000-0000-0000D1090000}"/>
    <cellStyle name="Heading 3 3 2" xfId="2520" xr:uid="{00000000-0005-0000-0000-0000D2090000}"/>
    <cellStyle name="Heading 3 3 20" xfId="2521" xr:uid="{00000000-0005-0000-0000-0000D3090000}"/>
    <cellStyle name="Heading 3 3 21" xfId="2522" xr:uid="{00000000-0005-0000-0000-0000D4090000}"/>
    <cellStyle name="Heading 3 3 22" xfId="2523" xr:uid="{00000000-0005-0000-0000-0000D5090000}"/>
    <cellStyle name="Heading 3 3 23" xfId="2524" xr:uid="{00000000-0005-0000-0000-0000D6090000}"/>
    <cellStyle name="Heading 3 3 24" xfId="2525" xr:uid="{00000000-0005-0000-0000-0000D7090000}"/>
    <cellStyle name="Heading 3 3 25" xfId="2526" xr:uid="{00000000-0005-0000-0000-0000D8090000}"/>
    <cellStyle name="Heading 3 3 26" xfId="2527" xr:uid="{00000000-0005-0000-0000-0000D9090000}"/>
    <cellStyle name="Heading 3 3 27" xfId="2528" xr:uid="{00000000-0005-0000-0000-0000DA090000}"/>
    <cellStyle name="Heading 3 3 28" xfId="2529" xr:uid="{00000000-0005-0000-0000-0000DB090000}"/>
    <cellStyle name="Heading 3 3 29" xfId="2530" xr:uid="{00000000-0005-0000-0000-0000DC090000}"/>
    <cellStyle name="Heading 3 3 3" xfId="2531" xr:uid="{00000000-0005-0000-0000-0000DD090000}"/>
    <cellStyle name="Heading 3 3 30" xfId="2532" xr:uid="{00000000-0005-0000-0000-0000DE090000}"/>
    <cellStyle name="Heading 3 3 31" xfId="2533" xr:uid="{00000000-0005-0000-0000-0000DF090000}"/>
    <cellStyle name="Heading 3 3 4" xfId="2534" xr:uid="{00000000-0005-0000-0000-0000E0090000}"/>
    <cellStyle name="Heading 3 3 5" xfId="2535" xr:uid="{00000000-0005-0000-0000-0000E1090000}"/>
    <cellStyle name="Heading 3 3 6" xfId="2536" xr:uid="{00000000-0005-0000-0000-0000E2090000}"/>
    <cellStyle name="Heading 3 3 7" xfId="2537" xr:uid="{00000000-0005-0000-0000-0000E3090000}"/>
    <cellStyle name="Heading 3 3 8" xfId="2538" xr:uid="{00000000-0005-0000-0000-0000E4090000}"/>
    <cellStyle name="Heading 3 3 9" xfId="2539" xr:uid="{00000000-0005-0000-0000-0000E5090000}"/>
    <cellStyle name="Heading 3 4" xfId="2540" xr:uid="{00000000-0005-0000-0000-0000E6090000}"/>
    <cellStyle name="Heading 3 4 10" xfId="2541" xr:uid="{00000000-0005-0000-0000-0000E7090000}"/>
    <cellStyle name="Heading 3 4 11" xfId="2542" xr:uid="{00000000-0005-0000-0000-0000E8090000}"/>
    <cellStyle name="Heading 3 4 12" xfId="2543" xr:uid="{00000000-0005-0000-0000-0000E9090000}"/>
    <cellStyle name="Heading 3 4 13" xfId="2544" xr:uid="{00000000-0005-0000-0000-0000EA090000}"/>
    <cellStyle name="Heading 3 4 14" xfId="2545" xr:uid="{00000000-0005-0000-0000-0000EB090000}"/>
    <cellStyle name="Heading 3 4 15" xfId="2546" xr:uid="{00000000-0005-0000-0000-0000EC090000}"/>
    <cellStyle name="Heading 3 4 16" xfId="2547" xr:uid="{00000000-0005-0000-0000-0000ED090000}"/>
    <cellStyle name="Heading 3 4 17" xfId="2548" xr:uid="{00000000-0005-0000-0000-0000EE090000}"/>
    <cellStyle name="Heading 3 4 18" xfId="2549" xr:uid="{00000000-0005-0000-0000-0000EF090000}"/>
    <cellStyle name="Heading 3 4 19" xfId="2550" xr:uid="{00000000-0005-0000-0000-0000F0090000}"/>
    <cellStyle name="Heading 3 4 2" xfId="2551" xr:uid="{00000000-0005-0000-0000-0000F1090000}"/>
    <cellStyle name="Heading 3 4 20" xfId="2552" xr:uid="{00000000-0005-0000-0000-0000F2090000}"/>
    <cellStyle name="Heading 3 4 21" xfId="2553" xr:uid="{00000000-0005-0000-0000-0000F3090000}"/>
    <cellStyle name="Heading 3 4 22" xfId="2554" xr:uid="{00000000-0005-0000-0000-0000F4090000}"/>
    <cellStyle name="Heading 3 4 23" xfId="2555" xr:uid="{00000000-0005-0000-0000-0000F5090000}"/>
    <cellStyle name="Heading 3 4 24" xfId="2556" xr:uid="{00000000-0005-0000-0000-0000F6090000}"/>
    <cellStyle name="Heading 3 4 25" xfId="2557" xr:uid="{00000000-0005-0000-0000-0000F7090000}"/>
    <cellStyle name="Heading 3 4 26" xfId="2558" xr:uid="{00000000-0005-0000-0000-0000F8090000}"/>
    <cellStyle name="Heading 3 4 27" xfId="2559" xr:uid="{00000000-0005-0000-0000-0000F9090000}"/>
    <cellStyle name="Heading 3 4 28" xfId="2560" xr:uid="{00000000-0005-0000-0000-0000FA090000}"/>
    <cellStyle name="Heading 3 4 3" xfId="2561" xr:uid="{00000000-0005-0000-0000-0000FB090000}"/>
    <cellStyle name="Heading 3 4 4" xfId="2562" xr:uid="{00000000-0005-0000-0000-0000FC090000}"/>
    <cellStyle name="Heading 3 4 5" xfId="2563" xr:uid="{00000000-0005-0000-0000-0000FD090000}"/>
    <cellStyle name="Heading 3 4 6" xfId="2564" xr:uid="{00000000-0005-0000-0000-0000FE090000}"/>
    <cellStyle name="Heading 3 4 7" xfId="2565" xr:uid="{00000000-0005-0000-0000-0000FF090000}"/>
    <cellStyle name="Heading 3 4 8" xfId="2566" xr:uid="{00000000-0005-0000-0000-0000000A0000}"/>
    <cellStyle name="Heading 3 4 9" xfId="2567" xr:uid="{00000000-0005-0000-0000-0000010A0000}"/>
    <cellStyle name="Heading 4 2" xfId="2568" xr:uid="{00000000-0005-0000-0000-0000020A0000}"/>
    <cellStyle name="Heading 4 3" xfId="2569" xr:uid="{00000000-0005-0000-0000-0000030A0000}"/>
    <cellStyle name="Heading 4 3 10" xfId="2570" xr:uid="{00000000-0005-0000-0000-0000040A0000}"/>
    <cellStyle name="Heading 4 3 11" xfId="2571" xr:uid="{00000000-0005-0000-0000-0000050A0000}"/>
    <cellStyle name="Heading 4 3 12" xfId="2572" xr:uid="{00000000-0005-0000-0000-0000060A0000}"/>
    <cellStyle name="Heading 4 3 13" xfId="2573" xr:uid="{00000000-0005-0000-0000-0000070A0000}"/>
    <cellStyle name="Heading 4 3 14" xfId="2574" xr:uid="{00000000-0005-0000-0000-0000080A0000}"/>
    <cellStyle name="Heading 4 3 15" xfId="2575" xr:uid="{00000000-0005-0000-0000-0000090A0000}"/>
    <cellStyle name="Heading 4 3 16" xfId="2576" xr:uid="{00000000-0005-0000-0000-00000A0A0000}"/>
    <cellStyle name="Heading 4 3 17" xfId="2577" xr:uid="{00000000-0005-0000-0000-00000B0A0000}"/>
    <cellStyle name="Heading 4 3 18" xfId="2578" xr:uid="{00000000-0005-0000-0000-00000C0A0000}"/>
    <cellStyle name="Heading 4 3 19" xfId="2579" xr:uid="{00000000-0005-0000-0000-00000D0A0000}"/>
    <cellStyle name="Heading 4 3 2" xfId="2580" xr:uid="{00000000-0005-0000-0000-00000E0A0000}"/>
    <cellStyle name="Heading 4 3 20" xfId="2581" xr:uid="{00000000-0005-0000-0000-00000F0A0000}"/>
    <cellStyle name="Heading 4 3 21" xfId="2582" xr:uid="{00000000-0005-0000-0000-0000100A0000}"/>
    <cellStyle name="Heading 4 3 22" xfId="2583" xr:uid="{00000000-0005-0000-0000-0000110A0000}"/>
    <cellStyle name="Heading 4 3 23" xfId="2584" xr:uid="{00000000-0005-0000-0000-0000120A0000}"/>
    <cellStyle name="Heading 4 3 24" xfId="2585" xr:uid="{00000000-0005-0000-0000-0000130A0000}"/>
    <cellStyle name="Heading 4 3 25" xfId="2586" xr:uid="{00000000-0005-0000-0000-0000140A0000}"/>
    <cellStyle name="Heading 4 3 26" xfId="2587" xr:uid="{00000000-0005-0000-0000-0000150A0000}"/>
    <cellStyle name="Heading 4 3 27" xfId="2588" xr:uid="{00000000-0005-0000-0000-0000160A0000}"/>
    <cellStyle name="Heading 4 3 28" xfId="2589" xr:uid="{00000000-0005-0000-0000-0000170A0000}"/>
    <cellStyle name="Heading 4 3 29" xfId="2590" xr:uid="{00000000-0005-0000-0000-0000180A0000}"/>
    <cellStyle name="Heading 4 3 3" xfId="2591" xr:uid="{00000000-0005-0000-0000-0000190A0000}"/>
    <cellStyle name="Heading 4 3 30" xfId="2592" xr:uid="{00000000-0005-0000-0000-00001A0A0000}"/>
    <cellStyle name="Heading 4 3 31" xfId="2593" xr:uid="{00000000-0005-0000-0000-00001B0A0000}"/>
    <cellStyle name="Heading 4 3 4" xfId="2594" xr:uid="{00000000-0005-0000-0000-00001C0A0000}"/>
    <cellStyle name="Heading 4 3 5" xfId="2595" xr:uid="{00000000-0005-0000-0000-00001D0A0000}"/>
    <cellStyle name="Heading 4 3 6" xfId="2596" xr:uid="{00000000-0005-0000-0000-00001E0A0000}"/>
    <cellStyle name="Heading 4 3 7" xfId="2597" xr:uid="{00000000-0005-0000-0000-00001F0A0000}"/>
    <cellStyle name="Heading 4 3 8" xfId="2598" xr:uid="{00000000-0005-0000-0000-0000200A0000}"/>
    <cellStyle name="Heading 4 3 9" xfId="2599" xr:uid="{00000000-0005-0000-0000-0000210A0000}"/>
    <cellStyle name="Heading 4 4" xfId="2600" xr:uid="{00000000-0005-0000-0000-0000220A0000}"/>
    <cellStyle name="Heading 4 4 10" xfId="2601" xr:uid="{00000000-0005-0000-0000-0000230A0000}"/>
    <cellStyle name="Heading 4 4 11" xfId="2602" xr:uid="{00000000-0005-0000-0000-0000240A0000}"/>
    <cellStyle name="Heading 4 4 12" xfId="2603" xr:uid="{00000000-0005-0000-0000-0000250A0000}"/>
    <cellStyle name="Heading 4 4 13" xfId="2604" xr:uid="{00000000-0005-0000-0000-0000260A0000}"/>
    <cellStyle name="Heading 4 4 14" xfId="2605" xr:uid="{00000000-0005-0000-0000-0000270A0000}"/>
    <cellStyle name="Heading 4 4 15" xfId="2606" xr:uid="{00000000-0005-0000-0000-0000280A0000}"/>
    <cellStyle name="Heading 4 4 16" xfId="2607" xr:uid="{00000000-0005-0000-0000-0000290A0000}"/>
    <cellStyle name="Heading 4 4 17" xfId="2608" xr:uid="{00000000-0005-0000-0000-00002A0A0000}"/>
    <cellStyle name="Heading 4 4 18" xfId="2609" xr:uid="{00000000-0005-0000-0000-00002B0A0000}"/>
    <cellStyle name="Heading 4 4 19" xfId="2610" xr:uid="{00000000-0005-0000-0000-00002C0A0000}"/>
    <cellStyle name="Heading 4 4 2" xfId="2611" xr:uid="{00000000-0005-0000-0000-00002D0A0000}"/>
    <cellStyle name="Heading 4 4 20" xfId="2612" xr:uid="{00000000-0005-0000-0000-00002E0A0000}"/>
    <cellStyle name="Heading 4 4 21" xfId="2613" xr:uid="{00000000-0005-0000-0000-00002F0A0000}"/>
    <cellStyle name="Heading 4 4 22" xfId="2614" xr:uid="{00000000-0005-0000-0000-0000300A0000}"/>
    <cellStyle name="Heading 4 4 23" xfId="2615" xr:uid="{00000000-0005-0000-0000-0000310A0000}"/>
    <cellStyle name="Heading 4 4 24" xfId="2616" xr:uid="{00000000-0005-0000-0000-0000320A0000}"/>
    <cellStyle name="Heading 4 4 25" xfId="2617" xr:uid="{00000000-0005-0000-0000-0000330A0000}"/>
    <cellStyle name="Heading 4 4 26" xfId="2618" xr:uid="{00000000-0005-0000-0000-0000340A0000}"/>
    <cellStyle name="Heading 4 4 27" xfId="2619" xr:uid="{00000000-0005-0000-0000-0000350A0000}"/>
    <cellStyle name="Heading 4 4 28" xfId="2620" xr:uid="{00000000-0005-0000-0000-0000360A0000}"/>
    <cellStyle name="Heading 4 4 3" xfId="2621" xr:uid="{00000000-0005-0000-0000-0000370A0000}"/>
    <cellStyle name="Heading 4 4 4" xfId="2622" xr:uid="{00000000-0005-0000-0000-0000380A0000}"/>
    <cellStyle name="Heading 4 4 5" xfId="2623" xr:uid="{00000000-0005-0000-0000-0000390A0000}"/>
    <cellStyle name="Heading 4 4 6" xfId="2624" xr:uid="{00000000-0005-0000-0000-00003A0A0000}"/>
    <cellStyle name="Heading 4 4 7" xfId="2625" xr:uid="{00000000-0005-0000-0000-00003B0A0000}"/>
    <cellStyle name="Heading 4 4 8" xfId="2626" xr:uid="{00000000-0005-0000-0000-00003C0A0000}"/>
    <cellStyle name="Heading 4 4 9" xfId="2627" xr:uid="{00000000-0005-0000-0000-00003D0A0000}"/>
    <cellStyle name="Input 2" xfId="2628" xr:uid="{00000000-0005-0000-0000-00003E0A0000}"/>
    <cellStyle name="Input 2 2" xfId="25494" xr:uid="{67088304-E3FB-4341-A72A-810DB2C73B3E}"/>
    <cellStyle name="Input 3" xfId="2629" xr:uid="{00000000-0005-0000-0000-00003F0A0000}"/>
    <cellStyle name="Input 3 10" xfId="2630" xr:uid="{00000000-0005-0000-0000-0000400A0000}"/>
    <cellStyle name="Input 3 10 2" xfId="25492" xr:uid="{98ADCD6D-3FB4-4F6C-8396-D454769EC45B}"/>
    <cellStyle name="Input 3 11" xfId="2631" xr:uid="{00000000-0005-0000-0000-0000410A0000}"/>
    <cellStyle name="Input 3 11 2" xfId="25491" xr:uid="{E7AEF62C-CBDB-45E0-8F8B-23B08D90BE88}"/>
    <cellStyle name="Input 3 12" xfId="2632" xr:uid="{00000000-0005-0000-0000-0000420A0000}"/>
    <cellStyle name="Input 3 12 2" xfId="25490" xr:uid="{FC248E06-2884-427A-8383-D9D74358E031}"/>
    <cellStyle name="Input 3 13" xfId="2633" xr:uid="{00000000-0005-0000-0000-0000430A0000}"/>
    <cellStyle name="Input 3 13 2" xfId="25489" xr:uid="{2B4EDCF4-B9DC-4112-BF92-D3BAB9A87809}"/>
    <cellStyle name="Input 3 14" xfId="2634" xr:uid="{00000000-0005-0000-0000-0000440A0000}"/>
    <cellStyle name="Input 3 14 2" xfId="25488" xr:uid="{369F083F-06F0-4DDA-BA54-26B32348C6C9}"/>
    <cellStyle name="Input 3 15" xfId="2635" xr:uid="{00000000-0005-0000-0000-0000450A0000}"/>
    <cellStyle name="Input 3 15 2" xfId="25487" xr:uid="{00CA1963-ED5D-44A1-B05E-D944165CCCCF}"/>
    <cellStyle name="Input 3 16" xfId="2636" xr:uid="{00000000-0005-0000-0000-0000460A0000}"/>
    <cellStyle name="Input 3 16 2" xfId="25486" xr:uid="{1CC22B48-39F5-4B2C-9E06-76A9F9AC5706}"/>
    <cellStyle name="Input 3 17" xfId="2637" xr:uid="{00000000-0005-0000-0000-0000470A0000}"/>
    <cellStyle name="Input 3 17 2" xfId="25485" xr:uid="{8138F97C-5177-413E-9878-3DE862319E9F}"/>
    <cellStyle name="Input 3 18" xfId="2638" xr:uid="{00000000-0005-0000-0000-0000480A0000}"/>
    <cellStyle name="Input 3 18 2" xfId="25484" xr:uid="{228CE726-1764-4D74-A6EA-5DB40C15A25B}"/>
    <cellStyle name="Input 3 19" xfId="2639" xr:uid="{00000000-0005-0000-0000-0000490A0000}"/>
    <cellStyle name="Input 3 19 2" xfId="25483" xr:uid="{FE632092-3AF8-4E2D-93B8-12793AFFB291}"/>
    <cellStyle name="Input 3 2" xfId="2640" xr:uid="{00000000-0005-0000-0000-00004A0A0000}"/>
    <cellStyle name="Input 3 2 2" xfId="25482" xr:uid="{1A1D114F-4E9B-43D4-8E4A-B07CA709610F}"/>
    <cellStyle name="Input 3 20" xfId="2641" xr:uid="{00000000-0005-0000-0000-00004B0A0000}"/>
    <cellStyle name="Input 3 20 2" xfId="25481" xr:uid="{24A9F7F9-2ECF-41F9-8891-8412B0320AF4}"/>
    <cellStyle name="Input 3 21" xfId="2642" xr:uid="{00000000-0005-0000-0000-00004C0A0000}"/>
    <cellStyle name="Input 3 21 2" xfId="25480" xr:uid="{3C635B7C-5174-47BE-8D23-96B754DA9450}"/>
    <cellStyle name="Input 3 22" xfId="2643" xr:uid="{00000000-0005-0000-0000-00004D0A0000}"/>
    <cellStyle name="Input 3 22 2" xfId="25479" xr:uid="{6960A380-94C6-4745-9E8B-985489647792}"/>
    <cellStyle name="Input 3 23" xfId="2644" xr:uid="{00000000-0005-0000-0000-00004E0A0000}"/>
    <cellStyle name="Input 3 23 2" xfId="25478" xr:uid="{BC8C73E1-FCE8-4BB6-B16D-BE089A4896EF}"/>
    <cellStyle name="Input 3 24" xfId="2645" xr:uid="{00000000-0005-0000-0000-00004F0A0000}"/>
    <cellStyle name="Input 3 24 2" xfId="25477" xr:uid="{8E0B40D5-68E3-4C8E-B210-FADDD9ECE363}"/>
    <cellStyle name="Input 3 25" xfId="2646" xr:uid="{00000000-0005-0000-0000-0000500A0000}"/>
    <cellStyle name="Input 3 25 2" xfId="25476" xr:uid="{0048B542-BBD0-4A63-BF70-4EA115947F5B}"/>
    <cellStyle name="Input 3 26" xfId="2647" xr:uid="{00000000-0005-0000-0000-0000510A0000}"/>
    <cellStyle name="Input 3 26 2" xfId="25475" xr:uid="{E8463E21-8515-4916-BE34-5A4CB786BE04}"/>
    <cellStyle name="Input 3 27" xfId="2648" xr:uid="{00000000-0005-0000-0000-0000520A0000}"/>
    <cellStyle name="Input 3 27 2" xfId="25474" xr:uid="{C1C73642-3A3E-404E-B6BB-19EB3286D454}"/>
    <cellStyle name="Input 3 28" xfId="2649" xr:uid="{00000000-0005-0000-0000-0000530A0000}"/>
    <cellStyle name="Input 3 28 2" xfId="25473" xr:uid="{331B16CE-9B80-42C1-9D2D-F36B0BA2FA07}"/>
    <cellStyle name="Input 3 29" xfId="2650" xr:uid="{00000000-0005-0000-0000-0000540A0000}"/>
    <cellStyle name="Input 3 29 2" xfId="25472" xr:uid="{54CF5465-C286-4492-A825-3D300BE704B1}"/>
    <cellStyle name="Input 3 3" xfId="2651" xr:uid="{00000000-0005-0000-0000-0000550A0000}"/>
    <cellStyle name="Input 3 3 2" xfId="25471" xr:uid="{187211A9-143C-4B8B-BB3E-D83A87F20E44}"/>
    <cellStyle name="Input 3 30" xfId="2652" xr:uid="{00000000-0005-0000-0000-0000560A0000}"/>
    <cellStyle name="Input 3 30 2" xfId="25470" xr:uid="{3B43C813-66F9-40FF-9161-1EE2D97F6DA2}"/>
    <cellStyle name="Input 3 31" xfId="2653" xr:uid="{00000000-0005-0000-0000-0000570A0000}"/>
    <cellStyle name="Input 3 31 2" xfId="25469" xr:uid="{CB6FB95D-766A-4D34-9555-0046C9CB2EAC}"/>
    <cellStyle name="Input 3 32" xfId="25493" xr:uid="{B6782E56-566C-47BA-8ABB-ADA4A095E498}"/>
    <cellStyle name="Input 3 4" xfId="2654" xr:uid="{00000000-0005-0000-0000-0000580A0000}"/>
    <cellStyle name="Input 3 4 2" xfId="25468" xr:uid="{DD6051B6-BB57-4610-9C76-96B383C1FB18}"/>
    <cellStyle name="Input 3 5" xfId="2655" xr:uid="{00000000-0005-0000-0000-0000590A0000}"/>
    <cellStyle name="Input 3 5 2" xfId="25467" xr:uid="{8B7421A1-5817-41F8-AE85-7E874129A342}"/>
    <cellStyle name="Input 3 6" xfId="2656" xr:uid="{00000000-0005-0000-0000-00005A0A0000}"/>
    <cellStyle name="Input 3 6 2" xfId="25466" xr:uid="{AE7B40E3-798A-4F94-B159-BE47ADD57D65}"/>
    <cellStyle name="Input 3 7" xfId="2657" xr:uid="{00000000-0005-0000-0000-00005B0A0000}"/>
    <cellStyle name="Input 3 7 2" xfId="25465" xr:uid="{00EE2B3B-7856-468B-8629-56597378CE77}"/>
    <cellStyle name="Input 3 8" xfId="2658" xr:uid="{00000000-0005-0000-0000-00005C0A0000}"/>
    <cellStyle name="Input 3 8 2" xfId="25464" xr:uid="{ACC19005-7234-409C-A627-A33AE986F158}"/>
    <cellStyle name="Input 3 9" xfId="2659" xr:uid="{00000000-0005-0000-0000-00005D0A0000}"/>
    <cellStyle name="Input 3 9 2" xfId="25463" xr:uid="{9F6BDBAC-8539-4E10-AECC-22F3A37E0A91}"/>
    <cellStyle name="Input 4" xfId="2660" xr:uid="{00000000-0005-0000-0000-00005E0A0000}"/>
    <cellStyle name="Input 4 10" xfId="2661" xr:uid="{00000000-0005-0000-0000-00005F0A0000}"/>
    <cellStyle name="Input 4 10 2" xfId="25461" xr:uid="{52C774CC-5C48-456F-8DF6-E0C4B1E358B2}"/>
    <cellStyle name="Input 4 11" xfId="2662" xr:uid="{00000000-0005-0000-0000-0000600A0000}"/>
    <cellStyle name="Input 4 11 2" xfId="25460" xr:uid="{433D3E7D-FF61-4985-98B7-0532D6B230DD}"/>
    <cellStyle name="Input 4 12" xfId="2663" xr:uid="{00000000-0005-0000-0000-0000610A0000}"/>
    <cellStyle name="Input 4 12 2" xfId="25459" xr:uid="{4EC5A987-739E-471C-9DEF-D311C45C3905}"/>
    <cellStyle name="Input 4 13" xfId="2664" xr:uid="{00000000-0005-0000-0000-0000620A0000}"/>
    <cellStyle name="Input 4 13 2" xfId="25458" xr:uid="{ABB21B2F-C5DF-4BC6-B6C1-712C0C88B590}"/>
    <cellStyle name="Input 4 14" xfId="2665" xr:uid="{00000000-0005-0000-0000-0000630A0000}"/>
    <cellStyle name="Input 4 14 2" xfId="25457" xr:uid="{B01B946B-0131-4CCA-A240-0EA2AE896CDB}"/>
    <cellStyle name="Input 4 15" xfId="2666" xr:uid="{00000000-0005-0000-0000-0000640A0000}"/>
    <cellStyle name="Input 4 15 2" xfId="25456" xr:uid="{A2B92EEF-F71B-488A-A70B-76EC9D90BC23}"/>
    <cellStyle name="Input 4 16" xfId="2667" xr:uid="{00000000-0005-0000-0000-0000650A0000}"/>
    <cellStyle name="Input 4 16 2" xfId="25455" xr:uid="{D8612374-EC8B-4ECA-B072-4D52E44156A0}"/>
    <cellStyle name="Input 4 17" xfId="2668" xr:uid="{00000000-0005-0000-0000-0000660A0000}"/>
    <cellStyle name="Input 4 17 2" xfId="25454" xr:uid="{0D33C9AE-F3FA-4E89-A882-DB3C83292EC5}"/>
    <cellStyle name="Input 4 18" xfId="2669" xr:uid="{00000000-0005-0000-0000-0000670A0000}"/>
    <cellStyle name="Input 4 18 2" xfId="25453" xr:uid="{5B0C41C3-CF37-4086-8567-F6A73D1654CC}"/>
    <cellStyle name="Input 4 19" xfId="2670" xr:uid="{00000000-0005-0000-0000-0000680A0000}"/>
    <cellStyle name="Input 4 19 2" xfId="25452" xr:uid="{BE217D39-A902-4083-B857-54BE57F02EC7}"/>
    <cellStyle name="Input 4 2" xfId="2671" xr:uid="{00000000-0005-0000-0000-0000690A0000}"/>
    <cellStyle name="Input 4 2 2" xfId="25451" xr:uid="{7F714A20-270E-473A-A4D9-091E7A3239AB}"/>
    <cellStyle name="Input 4 20" xfId="2672" xr:uid="{00000000-0005-0000-0000-00006A0A0000}"/>
    <cellStyle name="Input 4 20 2" xfId="25450" xr:uid="{83793823-B98B-4728-8AB6-F4A5267A9D27}"/>
    <cellStyle name="Input 4 21" xfId="2673" xr:uid="{00000000-0005-0000-0000-00006B0A0000}"/>
    <cellStyle name="Input 4 21 2" xfId="25449" xr:uid="{77D02058-AA49-471B-8AE9-7EE710F63301}"/>
    <cellStyle name="Input 4 22" xfId="2674" xr:uid="{00000000-0005-0000-0000-00006C0A0000}"/>
    <cellStyle name="Input 4 22 2" xfId="25448" xr:uid="{73DA11B5-F3BF-4D76-A50A-34C449BA8992}"/>
    <cellStyle name="Input 4 23" xfId="2675" xr:uid="{00000000-0005-0000-0000-00006D0A0000}"/>
    <cellStyle name="Input 4 23 2" xfId="25447" xr:uid="{3D8CF2BE-35A7-4D83-947A-28926EAED116}"/>
    <cellStyle name="Input 4 24" xfId="2676" xr:uid="{00000000-0005-0000-0000-00006E0A0000}"/>
    <cellStyle name="Input 4 24 2" xfId="25446" xr:uid="{4F93D33A-F2B6-4936-AC14-E6A2255704D6}"/>
    <cellStyle name="Input 4 25" xfId="2677" xr:uid="{00000000-0005-0000-0000-00006F0A0000}"/>
    <cellStyle name="Input 4 25 2" xfId="25445" xr:uid="{37E80CC1-4FCC-46D4-BCD3-97273C9405D9}"/>
    <cellStyle name="Input 4 26" xfId="2678" xr:uid="{00000000-0005-0000-0000-0000700A0000}"/>
    <cellStyle name="Input 4 26 2" xfId="25444" xr:uid="{34039710-749C-4EFD-8B4C-85802EE5D9DF}"/>
    <cellStyle name="Input 4 27" xfId="2679" xr:uid="{00000000-0005-0000-0000-0000710A0000}"/>
    <cellStyle name="Input 4 27 2" xfId="25443" xr:uid="{ACDBF6DD-A75E-4D68-9D6A-9F659A6343B8}"/>
    <cellStyle name="Input 4 28" xfId="2680" xr:uid="{00000000-0005-0000-0000-0000720A0000}"/>
    <cellStyle name="Input 4 28 2" xfId="25442" xr:uid="{7ED39190-6819-4855-97B6-B26CC7B45C78}"/>
    <cellStyle name="Input 4 29" xfId="25462" xr:uid="{FC8B3759-9B1F-4CCC-80CE-6BF9D64EDE31}"/>
    <cellStyle name="Input 4 3" xfId="2681" xr:uid="{00000000-0005-0000-0000-0000730A0000}"/>
    <cellStyle name="Input 4 3 2" xfId="25441" xr:uid="{0B45734A-3060-42A0-A850-394639CAB453}"/>
    <cellStyle name="Input 4 4" xfId="2682" xr:uid="{00000000-0005-0000-0000-0000740A0000}"/>
    <cellStyle name="Input 4 4 2" xfId="25440" xr:uid="{84F919C6-ED92-4462-A0BB-7182B7FDCF65}"/>
    <cellStyle name="Input 4 5" xfId="2683" xr:uid="{00000000-0005-0000-0000-0000750A0000}"/>
    <cellStyle name="Input 4 5 2" xfId="25439" xr:uid="{6B39239A-4E90-49F3-9496-04F001D1E903}"/>
    <cellStyle name="Input 4 6" xfId="2684" xr:uid="{00000000-0005-0000-0000-0000760A0000}"/>
    <cellStyle name="Input 4 6 2" xfId="25438" xr:uid="{038A0871-82DB-4CF2-BAF2-3A6F4EDFAF32}"/>
    <cellStyle name="Input 4 7" xfId="2685" xr:uid="{00000000-0005-0000-0000-0000770A0000}"/>
    <cellStyle name="Input 4 7 2" xfId="25437" xr:uid="{B1D40EE1-9F31-466A-9B51-1FC00133D9D8}"/>
    <cellStyle name="Input 4 8" xfId="2686" xr:uid="{00000000-0005-0000-0000-0000780A0000}"/>
    <cellStyle name="Input 4 8 2" xfId="25436" xr:uid="{AC69D838-AA1F-4490-8057-97359536BF3E}"/>
    <cellStyle name="Input 4 9" xfId="2687" xr:uid="{00000000-0005-0000-0000-0000790A0000}"/>
    <cellStyle name="Input 4 9 2" xfId="25435" xr:uid="{F6E5E057-EB77-4AE1-ADE0-750623AB38E3}"/>
    <cellStyle name="kolona A" xfId="2688" xr:uid="{00000000-0005-0000-0000-00007A0A0000}"/>
    <cellStyle name="kolona B" xfId="2689" xr:uid="{00000000-0005-0000-0000-00007B0A0000}"/>
    <cellStyle name="kolona C" xfId="2690" xr:uid="{00000000-0005-0000-0000-00007C0A0000}"/>
    <cellStyle name="kolona D" xfId="2691" xr:uid="{00000000-0005-0000-0000-00007D0A0000}"/>
    <cellStyle name="kolona E" xfId="2692" xr:uid="{00000000-0005-0000-0000-00007E0A0000}"/>
    <cellStyle name="kolona F" xfId="2693" xr:uid="{00000000-0005-0000-0000-00007F0A0000}"/>
    <cellStyle name="kolona G" xfId="2694" xr:uid="{00000000-0005-0000-0000-0000800A0000}"/>
    <cellStyle name="kolona H" xfId="2695" xr:uid="{00000000-0005-0000-0000-0000810A0000}"/>
    <cellStyle name="korecija" xfId="2696" xr:uid="{00000000-0005-0000-0000-0000820A0000}"/>
    <cellStyle name="Linked Cell 2" xfId="2697" xr:uid="{00000000-0005-0000-0000-0000830A0000}"/>
    <cellStyle name="Linked Cell 3" xfId="2698" xr:uid="{00000000-0005-0000-0000-0000840A0000}"/>
    <cellStyle name="Linked Cell 3 10" xfId="2699" xr:uid="{00000000-0005-0000-0000-0000850A0000}"/>
    <cellStyle name="Linked Cell 3 11" xfId="2700" xr:uid="{00000000-0005-0000-0000-0000860A0000}"/>
    <cellStyle name="Linked Cell 3 12" xfId="2701" xr:uid="{00000000-0005-0000-0000-0000870A0000}"/>
    <cellStyle name="Linked Cell 3 13" xfId="2702" xr:uid="{00000000-0005-0000-0000-0000880A0000}"/>
    <cellStyle name="Linked Cell 3 14" xfId="2703" xr:uid="{00000000-0005-0000-0000-0000890A0000}"/>
    <cellStyle name="Linked Cell 3 15" xfId="2704" xr:uid="{00000000-0005-0000-0000-00008A0A0000}"/>
    <cellStyle name="Linked Cell 3 16" xfId="2705" xr:uid="{00000000-0005-0000-0000-00008B0A0000}"/>
    <cellStyle name="Linked Cell 3 17" xfId="2706" xr:uid="{00000000-0005-0000-0000-00008C0A0000}"/>
    <cellStyle name="Linked Cell 3 18" xfId="2707" xr:uid="{00000000-0005-0000-0000-00008D0A0000}"/>
    <cellStyle name="Linked Cell 3 19" xfId="2708" xr:uid="{00000000-0005-0000-0000-00008E0A0000}"/>
    <cellStyle name="Linked Cell 3 2" xfId="2709" xr:uid="{00000000-0005-0000-0000-00008F0A0000}"/>
    <cellStyle name="Linked Cell 3 20" xfId="2710" xr:uid="{00000000-0005-0000-0000-0000900A0000}"/>
    <cellStyle name="Linked Cell 3 21" xfId="2711" xr:uid="{00000000-0005-0000-0000-0000910A0000}"/>
    <cellStyle name="Linked Cell 3 22" xfId="2712" xr:uid="{00000000-0005-0000-0000-0000920A0000}"/>
    <cellStyle name="Linked Cell 3 23" xfId="2713" xr:uid="{00000000-0005-0000-0000-0000930A0000}"/>
    <cellStyle name="Linked Cell 3 24" xfId="2714" xr:uid="{00000000-0005-0000-0000-0000940A0000}"/>
    <cellStyle name="Linked Cell 3 25" xfId="2715" xr:uid="{00000000-0005-0000-0000-0000950A0000}"/>
    <cellStyle name="Linked Cell 3 26" xfId="2716" xr:uid="{00000000-0005-0000-0000-0000960A0000}"/>
    <cellStyle name="Linked Cell 3 27" xfId="2717" xr:uid="{00000000-0005-0000-0000-0000970A0000}"/>
    <cellStyle name="Linked Cell 3 28" xfId="2718" xr:uid="{00000000-0005-0000-0000-0000980A0000}"/>
    <cellStyle name="Linked Cell 3 29" xfId="2719" xr:uid="{00000000-0005-0000-0000-0000990A0000}"/>
    <cellStyle name="Linked Cell 3 3" xfId="2720" xr:uid="{00000000-0005-0000-0000-00009A0A0000}"/>
    <cellStyle name="Linked Cell 3 30" xfId="2721" xr:uid="{00000000-0005-0000-0000-00009B0A0000}"/>
    <cellStyle name="Linked Cell 3 31" xfId="2722" xr:uid="{00000000-0005-0000-0000-00009C0A0000}"/>
    <cellStyle name="Linked Cell 3 4" xfId="2723" xr:uid="{00000000-0005-0000-0000-00009D0A0000}"/>
    <cellStyle name="Linked Cell 3 5" xfId="2724" xr:uid="{00000000-0005-0000-0000-00009E0A0000}"/>
    <cellStyle name="Linked Cell 3 6" xfId="2725" xr:uid="{00000000-0005-0000-0000-00009F0A0000}"/>
    <cellStyle name="Linked Cell 3 7" xfId="2726" xr:uid="{00000000-0005-0000-0000-0000A00A0000}"/>
    <cellStyle name="Linked Cell 3 8" xfId="2727" xr:uid="{00000000-0005-0000-0000-0000A10A0000}"/>
    <cellStyle name="Linked Cell 3 9" xfId="2728" xr:uid="{00000000-0005-0000-0000-0000A20A0000}"/>
    <cellStyle name="Linked Cell 4" xfId="2729" xr:uid="{00000000-0005-0000-0000-0000A30A0000}"/>
    <cellStyle name="Linked Cell 4 10" xfId="2730" xr:uid="{00000000-0005-0000-0000-0000A40A0000}"/>
    <cellStyle name="Linked Cell 4 11" xfId="2731" xr:uid="{00000000-0005-0000-0000-0000A50A0000}"/>
    <cellStyle name="Linked Cell 4 12" xfId="2732" xr:uid="{00000000-0005-0000-0000-0000A60A0000}"/>
    <cellStyle name="Linked Cell 4 13" xfId="2733" xr:uid="{00000000-0005-0000-0000-0000A70A0000}"/>
    <cellStyle name="Linked Cell 4 14" xfId="2734" xr:uid="{00000000-0005-0000-0000-0000A80A0000}"/>
    <cellStyle name="Linked Cell 4 15" xfId="2735" xr:uid="{00000000-0005-0000-0000-0000A90A0000}"/>
    <cellStyle name="Linked Cell 4 16" xfId="2736" xr:uid="{00000000-0005-0000-0000-0000AA0A0000}"/>
    <cellStyle name="Linked Cell 4 17" xfId="2737" xr:uid="{00000000-0005-0000-0000-0000AB0A0000}"/>
    <cellStyle name="Linked Cell 4 18" xfId="2738" xr:uid="{00000000-0005-0000-0000-0000AC0A0000}"/>
    <cellStyle name="Linked Cell 4 19" xfId="2739" xr:uid="{00000000-0005-0000-0000-0000AD0A0000}"/>
    <cellStyle name="Linked Cell 4 2" xfId="2740" xr:uid="{00000000-0005-0000-0000-0000AE0A0000}"/>
    <cellStyle name="Linked Cell 4 20" xfId="2741" xr:uid="{00000000-0005-0000-0000-0000AF0A0000}"/>
    <cellStyle name="Linked Cell 4 21" xfId="2742" xr:uid="{00000000-0005-0000-0000-0000B00A0000}"/>
    <cellStyle name="Linked Cell 4 22" xfId="2743" xr:uid="{00000000-0005-0000-0000-0000B10A0000}"/>
    <cellStyle name="Linked Cell 4 23" xfId="2744" xr:uid="{00000000-0005-0000-0000-0000B20A0000}"/>
    <cellStyle name="Linked Cell 4 24" xfId="2745" xr:uid="{00000000-0005-0000-0000-0000B30A0000}"/>
    <cellStyle name="Linked Cell 4 25" xfId="2746" xr:uid="{00000000-0005-0000-0000-0000B40A0000}"/>
    <cellStyle name="Linked Cell 4 26" xfId="2747" xr:uid="{00000000-0005-0000-0000-0000B50A0000}"/>
    <cellStyle name="Linked Cell 4 27" xfId="2748" xr:uid="{00000000-0005-0000-0000-0000B60A0000}"/>
    <cellStyle name="Linked Cell 4 28" xfId="2749" xr:uid="{00000000-0005-0000-0000-0000B70A0000}"/>
    <cellStyle name="Linked Cell 4 3" xfId="2750" xr:uid="{00000000-0005-0000-0000-0000B80A0000}"/>
    <cellStyle name="Linked Cell 4 4" xfId="2751" xr:uid="{00000000-0005-0000-0000-0000B90A0000}"/>
    <cellStyle name="Linked Cell 4 5" xfId="2752" xr:uid="{00000000-0005-0000-0000-0000BA0A0000}"/>
    <cellStyle name="Linked Cell 4 6" xfId="2753" xr:uid="{00000000-0005-0000-0000-0000BB0A0000}"/>
    <cellStyle name="Linked Cell 4 7" xfId="2754" xr:uid="{00000000-0005-0000-0000-0000BC0A0000}"/>
    <cellStyle name="Linked Cell 4 8" xfId="2755" xr:uid="{00000000-0005-0000-0000-0000BD0A0000}"/>
    <cellStyle name="Linked Cell 4 9" xfId="2756" xr:uid="{00000000-0005-0000-0000-0000BE0A0000}"/>
    <cellStyle name="merge" xfId="2757" xr:uid="{00000000-0005-0000-0000-0000BF0A0000}"/>
    <cellStyle name="Neutral 2" xfId="2758" xr:uid="{00000000-0005-0000-0000-0000C00A0000}"/>
    <cellStyle name="Neutral 3" xfId="2759" xr:uid="{00000000-0005-0000-0000-0000C10A0000}"/>
    <cellStyle name="Neutral 3 10" xfId="2760" xr:uid="{00000000-0005-0000-0000-0000C20A0000}"/>
    <cellStyle name="Neutral 3 11" xfId="2761" xr:uid="{00000000-0005-0000-0000-0000C30A0000}"/>
    <cellStyle name="Neutral 3 12" xfId="2762" xr:uid="{00000000-0005-0000-0000-0000C40A0000}"/>
    <cellStyle name="Neutral 3 13" xfId="2763" xr:uid="{00000000-0005-0000-0000-0000C50A0000}"/>
    <cellStyle name="Neutral 3 14" xfId="2764" xr:uid="{00000000-0005-0000-0000-0000C60A0000}"/>
    <cellStyle name="Neutral 3 15" xfId="2765" xr:uid="{00000000-0005-0000-0000-0000C70A0000}"/>
    <cellStyle name="Neutral 3 16" xfId="2766" xr:uid="{00000000-0005-0000-0000-0000C80A0000}"/>
    <cellStyle name="Neutral 3 17" xfId="2767" xr:uid="{00000000-0005-0000-0000-0000C90A0000}"/>
    <cellStyle name="Neutral 3 18" xfId="2768" xr:uid="{00000000-0005-0000-0000-0000CA0A0000}"/>
    <cellStyle name="Neutral 3 19" xfId="2769" xr:uid="{00000000-0005-0000-0000-0000CB0A0000}"/>
    <cellStyle name="Neutral 3 2" xfId="2770" xr:uid="{00000000-0005-0000-0000-0000CC0A0000}"/>
    <cellStyle name="Neutral 3 20" xfId="2771" xr:uid="{00000000-0005-0000-0000-0000CD0A0000}"/>
    <cellStyle name="Neutral 3 21" xfId="2772" xr:uid="{00000000-0005-0000-0000-0000CE0A0000}"/>
    <cellStyle name="Neutral 3 22" xfId="2773" xr:uid="{00000000-0005-0000-0000-0000CF0A0000}"/>
    <cellStyle name="Neutral 3 23" xfId="2774" xr:uid="{00000000-0005-0000-0000-0000D00A0000}"/>
    <cellStyle name="Neutral 3 24" xfId="2775" xr:uid="{00000000-0005-0000-0000-0000D10A0000}"/>
    <cellStyle name="Neutral 3 25" xfId="2776" xr:uid="{00000000-0005-0000-0000-0000D20A0000}"/>
    <cellStyle name="Neutral 3 26" xfId="2777" xr:uid="{00000000-0005-0000-0000-0000D30A0000}"/>
    <cellStyle name="Neutral 3 27" xfId="2778" xr:uid="{00000000-0005-0000-0000-0000D40A0000}"/>
    <cellStyle name="Neutral 3 28" xfId="2779" xr:uid="{00000000-0005-0000-0000-0000D50A0000}"/>
    <cellStyle name="Neutral 3 29" xfId="2780" xr:uid="{00000000-0005-0000-0000-0000D60A0000}"/>
    <cellStyle name="Neutral 3 3" xfId="2781" xr:uid="{00000000-0005-0000-0000-0000D70A0000}"/>
    <cellStyle name="Neutral 3 30" xfId="2782" xr:uid="{00000000-0005-0000-0000-0000D80A0000}"/>
    <cellStyle name="Neutral 3 31" xfId="2783" xr:uid="{00000000-0005-0000-0000-0000D90A0000}"/>
    <cellStyle name="Neutral 3 4" xfId="2784" xr:uid="{00000000-0005-0000-0000-0000DA0A0000}"/>
    <cellStyle name="Neutral 3 5" xfId="2785" xr:uid="{00000000-0005-0000-0000-0000DB0A0000}"/>
    <cellStyle name="Neutral 3 6" xfId="2786" xr:uid="{00000000-0005-0000-0000-0000DC0A0000}"/>
    <cellStyle name="Neutral 3 7" xfId="2787" xr:uid="{00000000-0005-0000-0000-0000DD0A0000}"/>
    <cellStyle name="Neutral 3 8" xfId="2788" xr:uid="{00000000-0005-0000-0000-0000DE0A0000}"/>
    <cellStyle name="Neutral 3 9" xfId="2789" xr:uid="{00000000-0005-0000-0000-0000DF0A0000}"/>
    <cellStyle name="Neutral 4" xfId="2790" xr:uid="{00000000-0005-0000-0000-0000E00A0000}"/>
    <cellStyle name="Neutral 4 10" xfId="2791" xr:uid="{00000000-0005-0000-0000-0000E10A0000}"/>
    <cellStyle name="Neutral 4 11" xfId="2792" xr:uid="{00000000-0005-0000-0000-0000E20A0000}"/>
    <cellStyle name="Neutral 4 12" xfId="2793" xr:uid="{00000000-0005-0000-0000-0000E30A0000}"/>
    <cellStyle name="Neutral 4 13" xfId="2794" xr:uid="{00000000-0005-0000-0000-0000E40A0000}"/>
    <cellStyle name="Neutral 4 14" xfId="2795" xr:uid="{00000000-0005-0000-0000-0000E50A0000}"/>
    <cellStyle name="Neutral 4 15" xfId="2796" xr:uid="{00000000-0005-0000-0000-0000E60A0000}"/>
    <cellStyle name="Neutral 4 16" xfId="2797" xr:uid="{00000000-0005-0000-0000-0000E70A0000}"/>
    <cellStyle name="Neutral 4 17" xfId="2798" xr:uid="{00000000-0005-0000-0000-0000E80A0000}"/>
    <cellStyle name="Neutral 4 18" xfId="2799" xr:uid="{00000000-0005-0000-0000-0000E90A0000}"/>
    <cellStyle name="Neutral 4 19" xfId="2800" xr:uid="{00000000-0005-0000-0000-0000EA0A0000}"/>
    <cellStyle name="Neutral 4 2" xfId="2801" xr:uid="{00000000-0005-0000-0000-0000EB0A0000}"/>
    <cellStyle name="Neutral 4 20" xfId="2802" xr:uid="{00000000-0005-0000-0000-0000EC0A0000}"/>
    <cellStyle name="Neutral 4 21" xfId="2803" xr:uid="{00000000-0005-0000-0000-0000ED0A0000}"/>
    <cellStyle name="Neutral 4 22" xfId="2804" xr:uid="{00000000-0005-0000-0000-0000EE0A0000}"/>
    <cellStyle name="Neutral 4 23" xfId="2805" xr:uid="{00000000-0005-0000-0000-0000EF0A0000}"/>
    <cellStyle name="Neutral 4 24" xfId="2806" xr:uid="{00000000-0005-0000-0000-0000F00A0000}"/>
    <cellStyle name="Neutral 4 25" xfId="2807" xr:uid="{00000000-0005-0000-0000-0000F10A0000}"/>
    <cellStyle name="Neutral 4 26" xfId="2808" xr:uid="{00000000-0005-0000-0000-0000F20A0000}"/>
    <cellStyle name="Neutral 4 27" xfId="2809" xr:uid="{00000000-0005-0000-0000-0000F30A0000}"/>
    <cellStyle name="Neutral 4 28" xfId="2810" xr:uid="{00000000-0005-0000-0000-0000F40A0000}"/>
    <cellStyle name="Neutral 4 3" xfId="2811" xr:uid="{00000000-0005-0000-0000-0000F50A0000}"/>
    <cellStyle name="Neutral 4 4" xfId="2812" xr:uid="{00000000-0005-0000-0000-0000F60A0000}"/>
    <cellStyle name="Neutral 4 5" xfId="2813" xr:uid="{00000000-0005-0000-0000-0000F70A0000}"/>
    <cellStyle name="Neutral 4 6" xfId="2814" xr:uid="{00000000-0005-0000-0000-0000F80A0000}"/>
    <cellStyle name="Neutral 4 7" xfId="2815" xr:uid="{00000000-0005-0000-0000-0000F90A0000}"/>
    <cellStyle name="Neutral 4 8" xfId="2816" xr:uid="{00000000-0005-0000-0000-0000FA0A0000}"/>
    <cellStyle name="Neutral 4 9" xfId="2817" xr:uid="{00000000-0005-0000-0000-0000FB0A0000}"/>
    <cellStyle name="Normal 10" xfId="2818" xr:uid="{00000000-0005-0000-0000-0000FD0A0000}"/>
    <cellStyle name="Normal 10 10" xfId="2819" xr:uid="{00000000-0005-0000-0000-0000FE0A0000}"/>
    <cellStyle name="Normal 10 11" xfId="2820" xr:uid="{00000000-0005-0000-0000-0000FF0A0000}"/>
    <cellStyle name="Normal 10 12" xfId="2821" xr:uid="{00000000-0005-0000-0000-0000000B0000}"/>
    <cellStyle name="Normal 10 13" xfId="2822" xr:uid="{00000000-0005-0000-0000-0000010B0000}"/>
    <cellStyle name="Normal 10 14" xfId="2823" xr:uid="{00000000-0005-0000-0000-0000020B0000}"/>
    <cellStyle name="Normal 10 15" xfId="2824" xr:uid="{00000000-0005-0000-0000-0000030B0000}"/>
    <cellStyle name="Normal 10 16" xfId="2825" xr:uid="{00000000-0005-0000-0000-0000040B0000}"/>
    <cellStyle name="Normal 10 17" xfId="2826" xr:uid="{00000000-0005-0000-0000-0000050B0000}"/>
    <cellStyle name="Normal 10 18" xfId="2827" xr:uid="{00000000-0005-0000-0000-0000060B0000}"/>
    <cellStyle name="Normal 10 19" xfId="2828" xr:uid="{00000000-0005-0000-0000-0000070B0000}"/>
    <cellStyle name="Normal 10 2" xfId="2829" xr:uid="{00000000-0005-0000-0000-0000080B0000}"/>
    <cellStyle name="Normal 10 2 2" xfId="24958" xr:uid="{00000000-0005-0000-0000-0000090B0000}"/>
    <cellStyle name="Normal 10 20" xfId="2830" xr:uid="{00000000-0005-0000-0000-00000A0B0000}"/>
    <cellStyle name="Normal 10 21" xfId="2831" xr:uid="{00000000-0005-0000-0000-00000B0B0000}"/>
    <cellStyle name="Normal 10 22" xfId="2832" xr:uid="{00000000-0005-0000-0000-00000C0B0000}"/>
    <cellStyle name="Normal 10 23" xfId="2833" xr:uid="{00000000-0005-0000-0000-00000D0B0000}"/>
    <cellStyle name="Normal 10 3" xfId="2834" xr:uid="{00000000-0005-0000-0000-00000E0B0000}"/>
    <cellStyle name="Normal 10 4" xfId="2835" xr:uid="{00000000-0005-0000-0000-00000F0B0000}"/>
    <cellStyle name="Normal 10 5" xfId="2836" xr:uid="{00000000-0005-0000-0000-0000100B0000}"/>
    <cellStyle name="Normal 10 6" xfId="2837" xr:uid="{00000000-0005-0000-0000-0000110B0000}"/>
    <cellStyle name="Normal 10 7" xfId="2838" xr:uid="{00000000-0005-0000-0000-0000120B0000}"/>
    <cellStyle name="Normal 10 8" xfId="2839" xr:uid="{00000000-0005-0000-0000-0000130B0000}"/>
    <cellStyle name="Normal 10 9" xfId="2840" xr:uid="{00000000-0005-0000-0000-0000140B0000}"/>
    <cellStyle name="Normal 100" xfId="2841" xr:uid="{00000000-0005-0000-0000-0000150B0000}"/>
    <cellStyle name="Normal 100 2" xfId="2842" xr:uid="{00000000-0005-0000-0000-0000160B0000}"/>
    <cellStyle name="Normal 100 2 2" xfId="25420" xr:uid="{98BCA6E5-94AF-40FF-BF16-CF83A987EDE1}"/>
    <cellStyle name="Normal 100 3" xfId="2843" xr:uid="{00000000-0005-0000-0000-0000170B0000}"/>
    <cellStyle name="Normal 100 3 2" xfId="25421" xr:uid="{187073E9-3847-4FE7-9FEF-2C1A46CA564C}"/>
    <cellStyle name="Normal 100 4" xfId="2844" xr:uid="{00000000-0005-0000-0000-0000180B0000}"/>
    <cellStyle name="Normal 100 4 2" xfId="25422" xr:uid="{492DDC6B-18C3-4D27-85C7-8324A1669E40}"/>
    <cellStyle name="Normal 100 5" xfId="25419" xr:uid="{33C74564-4F7B-4AE3-A07B-53711FDC31A4}"/>
    <cellStyle name="Normal 101" xfId="24954" xr:uid="{00000000-0005-0000-0000-0000190B0000}"/>
    <cellStyle name="Normal 101 2" xfId="25565" xr:uid="{1C5F5193-3B7A-485D-A9E7-478AA9F466C1}"/>
    <cellStyle name="Normal 102" xfId="2845" xr:uid="{00000000-0005-0000-0000-00001A0B0000}"/>
    <cellStyle name="Normal 102 2" xfId="2846" xr:uid="{00000000-0005-0000-0000-00001B0B0000}"/>
    <cellStyle name="Normal 102 2 2" xfId="25424" xr:uid="{CDFBF687-FCF4-4C7C-ADCC-EC1FABE045FD}"/>
    <cellStyle name="Normal 102 3" xfId="2847" xr:uid="{00000000-0005-0000-0000-00001C0B0000}"/>
    <cellStyle name="Normal 102 3 2" xfId="25425" xr:uid="{F6AA5BC8-2BC7-43A9-A423-0E45D386AD07}"/>
    <cellStyle name="Normal 102 4" xfId="2848" xr:uid="{00000000-0005-0000-0000-00001D0B0000}"/>
    <cellStyle name="Normal 102 4 2" xfId="25426" xr:uid="{026A7263-AA9E-46FE-8E89-1A29BE92D939}"/>
    <cellStyle name="Normal 102 5" xfId="25423" xr:uid="{B4454BBF-FCC7-42CF-BC65-7D2053E35DDB}"/>
    <cellStyle name="Normal 103" xfId="2849" xr:uid="{00000000-0005-0000-0000-00001E0B0000}"/>
    <cellStyle name="Normal 103 2" xfId="2850" xr:uid="{00000000-0005-0000-0000-00001F0B0000}"/>
    <cellStyle name="Normal 103 2 2" xfId="25428" xr:uid="{DE6BFB89-1AE9-49D7-B45A-764336759D76}"/>
    <cellStyle name="Normal 103 3" xfId="2851" xr:uid="{00000000-0005-0000-0000-0000200B0000}"/>
    <cellStyle name="Normal 103 3 2" xfId="25429" xr:uid="{5C8D5CB1-331F-4364-89F7-78363D7731CF}"/>
    <cellStyle name="Normal 103 4" xfId="2852" xr:uid="{00000000-0005-0000-0000-0000210B0000}"/>
    <cellStyle name="Normal 103 4 2" xfId="25430" xr:uid="{9583B84D-601A-4B62-8604-F0F803445B7C}"/>
    <cellStyle name="Normal 103 5" xfId="25427" xr:uid="{C01EEE11-DC86-47A7-91AD-3047C477F057}"/>
    <cellStyle name="Normal 104" xfId="2853" xr:uid="{00000000-0005-0000-0000-0000220B0000}"/>
    <cellStyle name="Normal 104 2" xfId="2854" xr:uid="{00000000-0005-0000-0000-0000230B0000}"/>
    <cellStyle name="Normal 104 2 2" xfId="25432" xr:uid="{5E52F536-1538-46EE-8B3A-82858022B1F9}"/>
    <cellStyle name="Normal 104 3" xfId="25431" xr:uid="{65034FBE-BB36-4DFB-8351-D9B096F2620D}"/>
    <cellStyle name="Normal 105" xfId="24955" xr:uid="{00000000-0005-0000-0000-0000240B0000}"/>
    <cellStyle name="Normal 105 2" xfId="25566" xr:uid="{95383048-FE7A-4D49-97E7-A86D4F21F398}"/>
    <cellStyle name="Normal 106" xfId="24966" xr:uid="{00000000-0005-0000-0000-0000250B0000}"/>
    <cellStyle name="Normal 107" xfId="24967" xr:uid="{00000000-0005-0000-0000-0000260B0000}"/>
    <cellStyle name="Normal 11" xfId="2855" xr:uid="{00000000-0005-0000-0000-0000270B0000}"/>
    <cellStyle name="Normal 11 10" xfId="2856" xr:uid="{00000000-0005-0000-0000-0000280B0000}"/>
    <cellStyle name="Normal 11 11" xfId="2857" xr:uid="{00000000-0005-0000-0000-0000290B0000}"/>
    <cellStyle name="Normal 11 12" xfId="2858" xr:uid="{00000000-0005-0000-0000-00002A0B0000}"/>
    <cellStyle name="Normal 11 13" xfId="2859" xr:uid="{00000000-0005-0000-0000-00002B0B0000}"/>
    <cellStyle name="Normal 11 14" xfId="2860" xr:uid="{00000000-0005-0000-0000-00002C0B0000}"/>
    <cellStyle name="Normal 11 15" xfId="2861" xr:uid="{00000000-0005-0000-0000-00002D0B0000}"/>
    <cellStyle name="Normal 11 16" xfId="2862" xr:uid="{00000000-0005-0000-0000-00002E0B0000}"/>
    <cellStyle name="Normal 11 2" xfId="2863" xr:uid="{00000000-0005-0000-0000-00002F0B0000}"/>
    <cellStyle name="Normal 11 3" xfId="2864" xr:uid="{00000000-0005-0000-0000-0000300B0000}"/>
    <cellStyle name="Normal 11 4" xfId="2865" xr:uid="{00000000-0005-0000-0000-0000310B0000}"/>
    <cellStyle name="Normal 11 5" xfId="2866" xr:uid="{00000000-0005-0000-0000-0000320B0000}"/>
    <cellStyle name="Normal 11 6" xfId="2867" xr:uid="{00000000-0005-0000-0000-0000330B0000}"/>
    <cellStyle name="Normal 11 7" xfId="2868" xr:uid="{00000000-0005-0000-0000-0000340B0000}"/>
    <cellStyle name="Normal 11 8" xfId="2869" xr:uid="{00000000-0005-0000-0000-0000350B0000}"/>
    <cellStyle name="Normal 11 9" xfId="2870" xr:uid="{00000000-0005-0000-0000-0000360B0000}"/>
    <cellStyle name="Normal 12" xfId="2871" xr:uid="{00000000-0005-0000-0000-0000370B0000}"/>
    <cellStyle name="Normal 12 10" xfId="2872" xr:uid="{00000000-0005-0000-0000-0000380B0000}"/>
    <cellStyle name="Normal 12 11" xfId="2873" xr:uid="{00000000-0005-0000-0000-0000390B0000}"/>
    <cellStyle name="Normal 12 12" xfId="2874" xr:uid="{00000000-0005-0000-0000-00003A0B0000}"/>
    <cellStyle name="Normal 12 13" xfId="2875" xr:uid="{00000000-0005-0000-0000-00003B0B0000}"/>
    <cellStyle name="Normal 12 14" xfId="2876" xr:uid="{00000000-0005-0000-0000-00003C0B0000}"/>
    <cellStyle name="Normal 12 15" xfId="2877" xr:uid="{00000000-0005-0000-0000-00003D0B0000}"/>
    <cellStyle name="Normal 12 16" xfId="2878" xr:uid="{00000000-0005-0000-0000-00003E0B0000}"/>
    <cellStyle name="Normal 12 17" xfId="2879" xr:uid="{00000000-0005-0000-0000-00003F0B0000}"/>
    <cellStyle name="Normal 12 18" xfId="2880" xr:uid="{00000000-0005-0000-0000-0000400B0000}"/>
    <cellStyle name="Normal 12 19" xfId="2881" xr:uid="{00000000-0005-0000-0000-0000410B0000}"/>
    <cellStyle name="Normal 12 2" xfId="2882" xr:uid="{00000000-0005-0000-0000-0000420B0000}"/>
    <cellStyle name="Normal 12 20" xfId="2883" xr:uid="{00000000-0005-0000-0000-0000430B0000}"/>
    <cellStyle name="Normal 12 21" xfId="2884" xr:uid="{00000000-0005-0000-0000-0000440B0000}"/>
    <cellStyle name="Normal 12 22" xfId="2885" xr:uid="{00000000-0005-0000-0000-0000450B0000}"/>
    <cellStyle name="Normal 12 23" xfId="2886" xr:uid="{00000000-0005-0000-0000-0000460B0000}"/>
    <cellStyle name="Normal 12 24" xfId="2887" xr:uid="{00000000-0005-0000-0000-0000470B0000}"/>
    <cellStyle name="Normal 12 25" xfId="2888" xr:uid="{00000000-0005-0000-0000-0000480B0000}"/>
    <cellStyle name="Normal 12 26" xfId="2889" xr:uid="{00000000-0005-0000-0000-0000490B0000}"/>
    <cellStyle name="Normal 12 27" xfId="2890" xr:uid="{00000000-0005-0000-0000-00004A0B0000}"/>
    <cellStyle name="Normal 12 28" xfId="2891" xr:uid="{00000000-0005-0000-0000-00004B0B0000}"/>
    <cellStyle name="Normal 12 29" xfId="2892" xr:uid="{00000000-0005-0000-0000-00004C0B0000}"/>
    <cellStyle name="Normal 12 3" xfId="2893" xr:uid="{00000000-0005-0000-0000-00004D0B0000}"/>
    <cellStyle name="Normal 12 4" xfId="2894" xr:uid="{00000000-0005-0000-0000-00004E0B0000}"/>
    <cellStyle name="Normal 12 5" xfId="2895" xr:uid="{00000000-0005-0000-0000-00004F0B0000}"/>
    <cellStyle name="Normal 12 6" xfId="2896" xr:uid="{00000000-0005-0000-0000-0000500B0000}"/>
    <cellStyle name="Normal 12 7" xfId="2897" xr:uid="{00000000-0005-0000-0000-0000510B0000}"/>
    <cellStyle name="Normal 12 8" xfId="2898" xr:uid="{00000000-0005-0000-0000-0000520B0000}"/>
    <cellStyle name="Normal 12 9" xfId="2899" xr:uid="{00000000-0005-0000-0000-0000530B0000}"/>
    <cellStyle name="Normal 13" xfId="2900" xr:uid="{00000000-0005-0000-0000-0000540B0000}"/>
    <cellStyle name="Normal 13 2" xfId="2901" xr:uid="{00000000-0005-0000-0000-0000550B0000}"/>
    <cellStyle name="Normal 13 3" xfId="2902" xr:uid="{00000000-0005-0000-0000-0000560B0000}"/>
    <cellStyle name="Normal 13 4" xfId="2903" xr:uid="{00000000-0005-0000-0000-0000570B0000}"/>
    <cellStyle name="Normal 13 5" xfId="2904" xr:uid="{00000000-0005-0000-0000-0000580B0000}"/>
    <cellStyle name="Normal 13 6" xfId="2905" xr:uid="{00000000-0005-0000-0000-0000590B0000}"/>
    <cellStyle name="Normal 13 7" xfId="2906" xr:uid="{00000000-0005-0000-0000-00005A0B0000}"/>
    <cellStyle name="Normal 13 8" xfId="2907" xr:uid="{00000000-0005-0000-0000-00005B0B0000}"/>
    <cellStyle name="Normal 13 9" xfId="2908" xr:uid="{00000000-0005-0000-0000-00005C0B0000}"/>
    <cellStyle name="Normal 14" xfId="2909" xr:uid="{00000000-0005-0000-0000-00005D0B0000}"/>
    <cellStyle name="Normal 14 10" xfId="2910" xr:uid="{00000000-0005-0000-0000-00005E0B0000}"/>
    <cellStyle name="Normal 14 10 10" xfId="2911" xr:uid="{00000000-0005-0000-0000-00005F0B0000}"/>
    <cellStyle name="Normal 14 10 10 2" xfId="2912" xr:uid="{00000000-0005-0000-0000-0000600B0000}"/>
    <cellStyle name="Normal 14 10 11" xfId="2913" xr:uid="{00000000-0005-0000-0000-0000610B0000}"/>
    <cellStyle name="Normal 14 10 11 2" xfId="2914" xr:uid="{00000000-0005-0000-0000-0000620B0000}"/>
    <cellStyle name="Normal 14 10 12" xfId="2915" xr:uid="{00000000-0005-0000-0000-0000630B0000}"/>
    <cellStyle name="Normal 14 10 12 2" xfId="2916" xr:uid="{00000000-0005-0000-0000-0000640B0000}"/>
    <cellStyle name="Normal 14 10 13" xfId="2917" xr:uid="{00000000-0005-0000-0000-0000650B0000}"/>
    <cellStyle name="Normal 14 10 13 2" xfId="2918" xr:uid="{00000000-0005-0000-0000-0000660B0000}"/>
    <cellStyle name="Normal 14 10 14" xfId="2919" xr:uid="{00000000-0005-0000-0000-0000670B0000}"/>
    <cellStyle name="Normal 14 10 14 2" xfId="2920" xr:uid="{00000000-0005-0000-0000-0000680B0000}"/>
    <cellStyle name="Normal 14 10 15" xfId="2921" xr:uid="{00000000-0005-0000-0000-0000690B0000}"/>
    <cellStyle name="Normal 14 10 15 2" xfId="2922" xr:uid="{00000000-0005-0000-0000-00006A0B0000}"/>
    <cellStyle name="Normal 14 10 16" xfId="2923" xr:uid="{00000000-0005-0000-0000-00006B0B0000}"/>
    <cellStyle name="Normal 14 10 2" xfId="2924" xr:uid="{00000000-0005-0000-0000-00006C0B0000}"/>
    <cellStyle name="Normal 14 10 2 10" xfId="2925" xr:uid="{00000000-0005-0000-0000-00006D0B0000}"/>
    <cellStyle name="Normal 14 10 2 10 2" xfId="2926" xr:uid="{00000000-0005-0000-0000-00006E0B0000}"/>
    <cellStyle name="Normal 14 10 2 11" xfId="2927" xr:uid="{00000000-0005-0000-0000-00006F0B0000}"/>
    <cellStyle name="Normal 14 10 2 11 2" xfId="2928" xr:uid="{00000000-0005-0000-0000-0000700B0000}"/>
    <cellStyle name="Normal 14 10 2 12" xfId="2929" xr:uid="{00000000-0005-0000-0000-0000710B0000}"/>
    <cellStyle name="Normal 14 10 2 12 2" xfId="2930" xr:uid="{00000000-0005-0000-0000-0000720B0000}"/>
    <cellStyle name="Normal 14 10 2 13" xfId="2931" xr:uid="{00000000-0005-0000-0000-0000730B0000}"/>
    <cellStyle name="Normal 14 10 2 13 2" xfId="2932" xr:uid="{00000000-0005-0000-0000-0000740B0000}"/>
    <cellStyle name="Normal 14 10 2 14" xfId="2933" xr:uid="{00000000-0005-0000-0000-0000750B0000}"/>
    <cellStyle name="Normal 14 10 2 14 2" xfId="2934" xr:uid="{00000000-0005-0000-0000-0000760B0000}"/>
    <cellStyle name="Normal 14 10 2 15" xfId="2935" xr:uid="{00000000-0005-0000-0000-0000770B0000}"/>
    <cellStyle name="Normal 14 10 2 2" xfId="2936" xr:uid="{00000000-0005-0000-0000-0000780B0000}"/>
    <cellStyle name="Normal 14 10 2 2 2" xfId="2937" xr:uid="{00000000-0005-0000-0000-0000790B0000}"/>
    <cellStyle name="Normal 14 10 2 3" xfId="2938" xr:uid="{00000000-0005-0000-0000-00007A0B0000}"/>
    <cellStyle name="Normal 14 10 2 3 2" xfId="2939" xr:uid="{00000000-0005-0000-0000-00007B0B0000}"/>
    <cellStyle name="Normal 14 10 2 4" xfId="2940" xr:uid="{00000000-0005-0000-0000-00007C0B0000}"/>
    <cellStyle name="Normal 14 10 2 4 2" xfId="2941" xr:uid="{00000000-0005-0000-0000-00007D0B0000}"/>
    <cellStyle name="Normal 14 10 2 5" xfId="2942" xr:uid="{00000000-0005-0000-0000-00007E0B0000}"/>
    <cellStyle name="Normal 14 10 2 5 2" xfId="2943" xr:uid="{00000000-0005-0000-0000-00007F0B0000}"/>
    <cellStyle name="Normal 14 10 2 6" xfId="2944" xr:uid="{00000000-0005-0000-0000-0000800B0000}"/>
    <cellStyle name="Normal 14 10 2 6 2" xfId="2945" xr:uid="{00000000-0005-0000-0000-0000810B0000}"/>
    <cellStyle name="Normal 14 10 2 7" xfId="2946" xr:uid="{00000000-0005-0000-0000-0000820B0000}"/>
    <cellStyle name="Normal 14 10 2 7 2" xfId="2947" xr:uid="{00000000-0005-0000-0000-0000830B0000}"/>
    <cellStyle name="Normal 14 10 2 8" xfId="2948" xr:uid="{00000000-0005-0000-0000-0000840B0000}"/>
    <cellStyle name="Normal 14 10 2 8 2" xfId="2949" xr:uid="{00000000-0005-0000-0000-0000850B0000}"/>
    <cellStyle name="Normal 14 10 2 9" xfId="2950" xr:uid="{00000000-0005-0000-0000-0000860B0000}"/>
    <cellStyle name="Normal 14 10 2 9 2" xfId="2951" xr:uid="{00000000-0005-0000-0000-0000870B0000}"/>
    <cellStyle name="Normal 14 10 3" xfId="2952" xr:uid="{00000000-0005-0000-0000-0000880B0000}"/>
    <cellStyle name="Normal 14 10 3 10" xfId="2953" xr:uid="{00000000-0005-0000-0000-0000890B0000}"/>
    <cellStyle name="Normal 14 10 3 10 2" xfId="2954" xr:uid="{00000000-0005-0000-0000-00008A0B0000}"/>
    <cellStyle name="Normal 14 10 3 11" xfId="2955" xr:uid="{00000000-0005-0000-0000-00008B0B0000}"/>
    <cellStyle name="Normal 14 10 3 2" xfId="2956" xr:uid="{00000000-0005-0000-0000-00008C0B0000}"/>
    <cellStyle name="Normal 14 10 3 2 2" xfId="2957" xr:uid="{00000000-0005-0000-0000-00008D0B0000}"/>
    <cellStyle name="Normal 14 10 3 3" xfId="2958" xr:uid="{00000000-0005-0000-0000-00008E0B0000}"/>
    <cellStyle name="Normal 14 10 3 3 2" xfId="2959" xr:uid="{00000000-0005-0000-0000-00008F0B0000}"/>
    <cellStyle name="Normal 14 10 3 4" xfId="2960" xr:uid="{00000000-0005-0000-0000-0000900B0000}"/>
    <cellStyle name="Normal 14 10 3 4 2" xfId="2961" xr:uid="{00000000-0005-0000-0000-0000910B0000}"/>
    <cellStyle name="Normal 14 10 3 5" xfId="2962" xr:uid="{00000000-0005-0000-0000-0000920B0000}"/>
    <cellStyle name="Normal 14 10 3 5 2" xfId="2963" xr:uid="{00000000-0005-0000-0000-0000930B0000}"/>
    <cellStyle name="Normal 14 10 3 6" xfId="2964" xr:uid="{00000000-0005-0000-0000-0000940B0000}"/>
    <cellStyle name="Normal 14 10 3 6 2" xfId="2965" xr:uid="{00000000-0005-0000-0000-0000950B0000}"/>
    <cellStyle name="Normal 14 10 3 7" xfId="2966" xr:uid="{00000000-0005-0000-0000-0000960B0000}"/>
    <cellStyle name="Normal 14 10 3 7 2" xfId="2967" xr:uid="{00000000-0005-0000-0000-0000970B0000}"/>
    <cellStyle name="Normal 14 10 3 8" xfId="2968" xr:uid="{00000000-0005-0000-0000-0000980B0000}"/>
    <cellStyle name="Normal 14 10 3 8 2" xfId="2969" xr:uid="{00000000-0005-0000-0000-0000990B0000}"/>
    <cellStyle name="Normal 14 10 3 9" xfId="2970" xr:uid="{00000000-0005-0000-0000-00009A0B0000}"/>
    <cellStyle name="Normal 14 10 3 9 2" xfId="2971" xr:uid="{00000000-0005-0000-0000-00009B0B0000}"/>
    <cellStyle name="Normal 14 10 4" xfId="2972" xr:uid="{00000000-0005-0000-0000-00009C0B0000}"/>
    <cellStyle name="Normal 14 10 4 2" xfId="2973" xr:uid="{00000000-0005-0000-0000-00009D0B0000}"/>
    <cellStyle name="Normal 14 10 5" xfId="2974" xr:uid="{00000000-0005-0000-0000-00009E0B0000}"/>
    <cellStyle name="Normal 14 10 5 2" xfId="2975" xr:uid="{00000000-0005-0000-0000-00009F0B0000}"/>
    <cellStyle name="Normal 14 10 6" xfId="2976" xr:uid="{00000000-0005-0000-0000-0000A00B0000}"/>
    <cellStyle name="Normal 14 10 6 2" xfId="2977" xr:uid="{00000000-0005-0000-0000-0000A10B0000}"/>
    <cellStyle name="Normal 14 10 7" xfId="2978" xr:uid="{00000000-0005-0000-0000-0000A20B0000}"/>
    <cellStyle name="Normal 14 10 7 2" xfId="2979" xr:uid="{00000000-0005-0000-0000-0000A30B0000}"/>
    <cellStyle name="Normal 14 10 8" xfId="2980" xr:uid="{00000000-0005-0000-0000-0000A40B0000}"/>
    <cellStyle name="Normal 14 10 8 2" xfId="2981" xr:uid="{00000000-0005-0000-0000-0000A50B0000}"/>
    <cellStyle name="Normal 14 10 9" xfId="2982" xr:uid="{00000000-0005-0000-0000-0000A60B0000}"/>
    <cellStyle name="Normal 14 10 9 2" xfId="2983" xr:uid="{00000000-0005-0000-0000-0000A70B0000}"/>
    <cellStyle name="Normal 14 11" xfId="2984" xr:uid="{00000000-0005-0000-0000-0000A80B0000}"/>
    <cellStyle name="Normal 14 11 10" xfId="2985" xr:uid="{00000000-0005-0000-0000-0000A90B0000}"/>
    <cellStyle name="Normal 14 11 10 2" xfId="2986" xr:uid="{00000000-0005-0000-0000-0000AA0B0000}"/>
    <cellStyle name="Normal 14 11 11" xfId="2987" xr:uid="{00000000-0005-0000-0000-0000AB0B0000}"/>
    <cellStyle name="Normal 14 11 11 2" xfId="2988" xr:uid="{00000000-0005-0000-0000-0000AC0B0000}"/>
    <cellStyle name="Normal 14 11 12" xfId="2989" xr:uid="{00000000-0005-0000-0000-0000AD0B0000}"/>
    <cellStyle name="Normal 14 11 12 2" xfId="2990" xr:uid="{00000000-0005-0000-0000-0000AE0B0000}"/>
    <cellStyle name="Normal 14 11 13" xfId="2991" xr:uid="{00000000-0005-0000-0000-0000AF0B0000}"/>
    <cellStyle name="Normal 14 11 13 2" xfId="2992" xr:uid="{00000000-0005-0000-0000-0000B00B0000}"/>
    <cellStyle name="Normal 14 11 14" xfId="2993" xr:uid="{00000000-0005-0000-0000-0000B10B0000}"/>
    <cellStyle name="Normal 14 11 14 2" xfId="2994" xr:uid="{00000000-0005-0000-0000-0000B20B0000}"/>
    <cellStyle name="Normal 14 11 15" xfId="2995" xr:uid="{00000000-0005-0000-0000-0000B30B0000}"/>
    <cellStyle name="Normal 14 11 15 2" xfId="2996" xr:uid="{00000000-0005-0000-0000-0000B40B0000}"/>
    <cellStyle name="Normal 14 11 16" xfId="2997" xr:uid="{00000000-0005-0000-0000-0000B50B0000}"/>
    <cellStyle name="Normal 14 11 2" xfId="2998" xr:uid="{00000000-0005-0000-0000-0000B60B0000}"/>
    <cellStyle name="Normal 14 11 2 10" xfId="2999" xr:uid="{00000000-0005-0000-0000-0000B70B0000}"/>
    <cellStyle name="Normal 14 11 2 10 2" xfId="3000" xr:uid="{00000000-0005-0000-0000-0000B80B0000}"/>
    <cellStyle name="Normal 14 11 2 11" xfId="3001" xr:uid="{00000000-0005-0000-0000-0000B90B0000}"/>
    <cellStyle name="Normal 14 11 2 11 2" xfId="3002" xr:uid="{00000000-0005-0000-0000-0000BA0B0000}"/>
    <cellStyle name="Normal 14 11 2 12" xfId="3003" xr:uid="{00000000-0005-0000-0000-0000BB0B0000}"/>
    <cellStyle name="Normal 14 11 2 12 2" xfId="3004" xr:uid="{00000000-0005-0000-0000-0000BC0B0000}"/>
    <cellStyle name="Normal 14 11 2 13" xfId="3005" xr:uid="{00000000-0005-0000-0000-0000BD0B0000}"/>
    <cellStyle name="Normal 14 11 2 13 2" xfId="3006" xr:uid="{00000000-0005-0000-0000-0000BE0B0000}"/>
    <cellStyle name="Normal 14 11 2 14" xfId="3007" xr:uid="{00000000-0005-0000-0000-0000BF0B0000}"/>
    <cellStyle name="Normal 14 11 2 14 2" xfId="3008" xr:uid="{00000000-0005-0000-0000-0000C00B0000}"/>
    <cellStyle name="Normal 14 11 2 15" xfId="3009" xr:uid="{00000000-0005-0000-0000-0000C10B0000}"/>
    <cellStyle name="Normal 14 11 2 2" xfId="3010" xr:uid="{00000000-0005-0000-0000-0000C20B0000}"/>
    <cellStyle name="Normal 14 11 2 2 2" xfId="3011" xr:uid="{00000000-0005-0000-0000-0000C30B0000}"/>
    <cellStyle name="Normal 14 11 2 3" xfId="3012" xr:uid="{00000000-0005-0000-0000-0000C40B0000}"/>
    <cellStyle name="Normal 14 11 2 3 2" xfId="3013" xr:uid="{00000000-0005-0000-0000-0000C50B0000}"/>
    <cellStyle name="Normal 14 11 2 4" xfId="3014" xr:uid="{00000000-0005-0000-0000-0000C60B0000}"/>
    <cellStyle name="Normal 14 11 2 4 2" xfId="3015" xr:uid="{00000000-0005-0000-0000-0000C70B0000}"/>
    <cellStyle name="Normal 14 11 2 5" xfId="3016" xr:uid="{00000000-0005-0000-0000-0000C80B0000}"/>
    <cellStyle name="Normal 14 11 2 5 2" xfId="3017" xr:uid="{00000000-0005-0000-0000-0000C90B0000}"/>
    <cellStyle name="Normal 14 11 2 6" xfId="3018" xr:uid="{00000000-0005-0000-0000-0000CA0B0000}"/>
    <cellStyle name="Normal 14 11 2 6 2" xfId="3019" xr:uid="{00000000-0005-0000-0000-0000CB0B0000}"/>
    <cellStyle name="Normal 14 11 2 7" xfId="3020" xr:uid="{00000000-0005-0000-0000-0000CC0B0000}"/>
    <cellStyle name="Normal 14 11 2 7 2" xfId="3021" xr:uid="{00000000-0005-0000-0000-0000CD0B0000}"/>
    <cellStyle name="Normal 14 11 2 8" xfId="3022" xr:uid="{00000000-0005-0000-0000-0000CE0B0000}"/>
    <cellStyle name="Normal 14 11 2 8 2" xfId="3023" xr:uid="{00000000-0005-0000-0000-0000CF0B0000}"/>
    <cellStyle name="Normal 14 11 2 9" xfId="3024" xr:uid="{00000000-0005-0000-0000-0000D00B0000}"/>
    <cellStyle name="Normal 14 11 2 9 2" xfId="3025" xr:uid="{00000000-0005-0000-0000-0000D10B0000}"/>
    <cellStyle name="Normal 14 11 3" xfId="3026" xr:uid="{00000000-0005-0000-0000-0000D20B0000}"/>
    <cellStyle name="Normal 14 11 3 10" xfId="3027" xr:uid="{00000000-0005-0000-0000-0000D30B0000}"/>
    <cellStyle name="Normal 14 11 3 10 2" xfId="3028" xr:uid="{00000000-0005-0000-0000-0000D40B0000}"/>
    <cellStyle name="Normal 14 11 3 11" xfId="3029" xr:uid="{00000000-0005-0000-0000-0000D50B0000}"/>
    <cellStyle name="Normal 14 11 3 2" xfId="3030" xr:uid="{00000000-0005-0000-0000-0000D60B0000}"/>
    <cellStyle name="Normal 14 11 3 2 2" xfId="3031" xr:uid="{00000000-0005-0000-0000-0000D70B0000}"/>
    <cellStyle name="Normal 14 11 3 3" xfId="3032" xr:uid="{00000000-0005-0000-0000-0000D80B0000}"/>
    <cellStyle name="Normal 14 11 3 3 2" xfId="3033" xr:uid="{00000000-0005-0000-0000-0000D90B0000}"/>
    <cellStyle name="Normal 14 11 3 4" xfId="3034" xr:uid="{00000000-0005-0000-0000-0000DA0B0000}"/>
    <cellStyle name="Normal 14 11 3 4 2" xfId="3035" xr:uid="{00000000-0005-0000-0000-0000DB0B0000}"/>
    <cellStyle name="Normal 14 11 3 5" xfId="3036" xr:uid="{00000000-0005-0000-0000-0000DC0B0000}"/>
    <cellStyle name="Normal 14 11 3 5 2" xfId="3037" xr:uid="{00000000-0005-0000-0000-0000DD0B0000}"/>
    <cellStyle name="Normal 14 11 3 6" xfId="3038" xr:uid="{00000000-0005-0000-0000-0000DE0B0000}"/>
    <cellStyle name="Normal 14 11 3 6 2" xfId="3039" xr:uid="{00000000-0005-0000-0000-0000DF0B0000}"/>
    <cellStyle name="Normal 14 11 3 7" xfId="3040" xr:uid="{00000000-0005-0000-0000-0000E00B0000}"/>
    <cellStyle name="Normal 14 11 3 7 2" xfId="3041" xr:uid="{00000000-0005-0000-0000-0000E10B0000}"/>
    <cellStyle name="Normal 14 11 3 8" xfId="3042" xr:uid="{00000000-0005-0000-0000-0000E20B0000}"/>
    <cellStyle name="Normal 14 11 3 8 2" xfId="3043" xr:uid="{00000000-0005-0000-0000-0000E30B0000}"/>
    <cellStyle name="Normal 14 11 3 9" xfId="3044" xr:uid="{00000000-0005-0000-0000-0000E40B0000}"/>
    <cellStyle name="Normal 14 11 3 9 2" xfId="3045" xr:uid="{00000000-0005-0000-0000-0000E50B0000}"/>
    <cellStyle name="Normal 14 11 4" xfId="3046" xr:uid="{00000000-0005-0000-0000-0000E60B0000}"/>
    <cellStyle name="Normal 14 11 4 2" xfId="3047" xr:uid="{00000000-0005-0000-0000-0000E70B0000}"/>
    <cellStyle name="Normal 14 11 5" xfId="3048" xr:uid="{00000000-0005-0000-0000-0000E80B0000}"/>
    <cellStyle name="Normal 14 11 5 2" xfId="3049" xr:uid="{00000000-0005-0000-0000-0000E90B0000}"/>
    <cellStyle name="Normal 14 11 6" xfId="3050" xr:uid="{00000000-0005-0000-0000-0000EA0B0000}"/>
    <cellStyle name="Normal 14 11 6 2" xfId="3051" xr:uid="{00000000-0005-0000-0000-0000EB0B0000}"/>
    <cellStyle name="Normal 14 11 7" xfId="3052" xr:uid="{00000000-0005-0000-0000-0000EC0B0000}"/>
    <cellStyle name="Normal 14 11 7 2" xfId="3053" xr:uid="{00000000-0005-0000-0000-0000ED0B0000}"/>
    <cellStyle name="Normal 14 11 8" xfId="3054" xr:uid="{00000000-0005-0000-0000-0000EE0B0000}"/>
    <cellStyle name="Normal 14 11 8 2" xfId="3055" xr:uid="{00000000-0005-0000-0000-0000EF0B0000}"/>
    <cellStyle name="Normal 14 11 9" xfId="3056" xr:uid="{00000000-0005-0000-0000-0000F00B0000}"/>
    <cellStyle name="Normal 14 11 9 2" xfId="3057" xr:uid="{00000000-0005-0000-0000-0000F10B0000}"/>
    <cellStyle name="Normal 14 12" xfId="3058" xr:uid="{00000000-0005-0000-0000-0000F20B0000}"/>
    <cellStyle name="Normal 14 12 10" xfId="3059" xr:uid="{00000000-0005-0000-0000-0000F30B0000}"/>
    <cellStyle name="Normal 14 12 10 2" xfId="3060" xr:uid="{00000000-0005-0000-0000-0000F40B0000}"/>
    <cellStyle name="Normal 14 12 11" xfId="3061" xr:uid="{00000000-0005-0000-0000-0000F50B0000}"/>
    <cellStyle name="Normal 14 12 11 2" xfId="3062" xr:uid="{00000000-0005-0000-0000-0000F60B0000}"/>
    <cellStyle name="Normal 14 12 12" xfId="3063" xr:uid="{00000000-0005-0000-0000-0000F70B0000}"/>
    <cellStyle name="Normal 14 12 12 2" xfId="3064" xr:uid="{00000000-0005-0000-0000-0000F80B0000}"/>
    <cellStyle name="Normal 14 12 13" xfId="3065" xr:uid="{00000000-0005-0000-0000-0000F90B0000}"/>
    <cellStyle name="Normal 14 12 13 2" xfId="3066" xr:uid="{00000000-0005-0000-0000-0000FA0B0000}"/>
    <cellStyle name="Normal 14 12 14" xfId="3067" xr:uid="{00000000-0005-0000-0000-0000FB0B0000}"/>
    <cellStyle name="Normal 14 12 14 2" xfId="3068" xr:uid="{00000000-0005-0000-0000-0000FC0B0000}"/>
    <cellStyle name="Normal 14 12 15" xfId="3069" xr:uid="{00000000-0005-0000-0000-0000FD0B0000}"/>
    <cellStyle name="Normal 14 12 15 2" xfId="3070" xr:uid="{00000000-0005-0000-0000-0000FE0B0000}"/>
    <cellStyle name="Normal 14 12 16" xfId="3071" xr:uid="{00000000-0005-0000-0000-0000FF0B0000}"/>
    <cellStyle name="Normal 14 12 2" xfId="3072" xr:uid="{00000000-0005-0000-0000-0000000C0000}"/>
    <cellStyle name="Normal 14 12 2 10" xfId="3073" xr:uid="{00000000-0005-0000-0000-0000010C0000}"/>
    <cellStyle name="Normal 14 12 2 10 2" xfId="3074" xr:uid="{00000000-0005-0000-0000-0000020C0000}"/>
    <cellStyle name="Normal 14 12 2 11" xfId="3075" xr:uid="{00000000-0005-0000-0000-0000030C0000}"/>
    <cellStyle name="Normal 14 12 2 11 2" xfId="3076" xr:uid="{00000000-0005-0000-0000-0000040C0000}"/>
    <cellStyle name="Normal 14 12 2 12" xfId="3077" xr:uid="{00000000-0005-0000-0000-0000050C0000}"/>
    <cellStyle name="Normal 14 12 2 12 2" xfId="3078" xr:uid="{00000000-0005-0000-0000-0000060C0000}"/>
    <cellStyle name="Normal 14 12 2 13" xfId="3079" xr:uid="{00000000-0005-0000-0000-0000070C0000}"/>
    <cellStyle name="Normal 14 12 2 13 2" xfId="3080" xr:uid="{00000000-0005-0000-0000-0000080C0000}"/>
    <cellStyle name="Normal 14 12 2 14" xfId="3081" xr:uid="{00000000-0005-0000-0000-0000090C0000}"/>
    <cellStyle name="Normal 14 12 2 14 2" xfId="3082" xr:uid="{00000000-0005-0000-0000-00000A0C0000}"/>
    <cellStyle name="Normal 14 12 2 15" xfId="3083" xr:uid="{00000000-0005-0000-0000-00000B0C0000}"/>
    <cellStyle name="Normal 14 12 2 2" xfId="3084" xr:uid="{00000000-0005-0000-0000-00000C0C0000}"/>
    <cellStyle name="Normal 14 12 2 2 2" xfId="3085" xr:uid="{00000000-0005-0000-0000-00000D0C0000}"/>
    <cellStyle name="Normal 14 12 2 3" xfId="3086" xr:uid="{00000000-0005-0000-0000-00000E0C0000}"/>
    <cellStyle name="Normal 14 12 2 3 2" xfId="3087" xr:uid="{00000000-0005-0000-0000-00000F0C0000}"/>
    <cellStyle name="Normal 14 12 2 4" xfId="3088" xr:uid="{00000000-0005-0000-0000-0000100C0000}"/>
    <cellStyle name="Normal 14 12 2 4 2" xfId="3089" xr:uid="{00000000-0005-0000-0000-0000110C0000}"/>
    <cellStyle name="Normal 14 12 2 5" xfId="3090" xr:uid="{00000000-0005-0000-0000-0000120C0000}"/>
    <cellStyle name="Normal 14 12 2 5 2" xfId="3091" xr:uid="{00000000-0005-0000-0000-0000130C0000}"/>
    <cellStyle name="Normal 14 12 2 6" xfId="3092" xr:uid="{00000000-0005-0000-0000-0000140C0000}"/>
    <cellStyle name="Normal 14 12 2 6 2" xfId="3093" xr:uid="{00000000-0005-0000-0000-0000150C0000}"/>
    <cellStyle name="Normal 14 12 2 7" xfId="3094" xr:uid="{00000000-0005-0000-0000-0000160C0000}"/>
    <cellStyle name="Normal 14 12 2 7 2" xfId="3095" xr:uid="{00000000-0005-0000-0000-0000170C0000}"/>
    <cellStyle name="Normal 14 12 2 8" xfId="3096" xr:uid="{00000000-0005-0000-0000-0000180C0000}"/>
    <cellStyle name="Normal 14 12 2 8 2" xfId="3097" xr:uid="{00000000-0005-0000-0000-0000190C0000}"/>
    <cellStyle name="Normal 14 12 2 9" xfId="3098" xr:uid="{00000000-0005-0000-0000-00001A0C0000}"/>
    <cellStyle name="Normal 14 12 2 9 2" xfId="3099" xr:uid="{00000000-0005-0000-0000-00001B0C0000}"/>
    <cellStyle name="Normal 14 12 3" xfId="3100" xr:uid="{00000000-0005-0000-0000-00001C0C0000}"/>
    <cellStyle name="Normal 14 12 3 10" xfId="3101" xr:uid="{00000000-0005-0000-0000-00001D0C0000}"/>
    <cellStyle name="Normal 14 12 3 10 2" xfId="3102" xr:uid="{00000000-0005-0000-0000-00001E0C0000}"/>
    <cellStyle name="Normal 14 12 3 11" xfId="3103" xr:uid="{00000000-0005-0000-0000-00001F0C0000}"/>
    <cellStyle name="Normal 14 12 3 2" xfId="3104" xr:uid="{00000000-0005-0000-0000-0000200C0000}"/>
    <cellStyle name="Normal 14 12 3 2 2" xfId="3105" xr:uid="{00000000-0005-0000-0000-0000210C0000}"/>
    <cellStyle name="Normal 14 12 3 3" xfId="3106" xr:uid="{00000000-0005-0000-0000-0000220C0000}"/>
    <cellStyle name="Normal 14 12 3 3 2" xfId="3107" xr:uid="{00000000-0005-0000-0000-0000230C0000}"/>
    <cellStyle name="Normal 14 12 3 4" xfId="3108" xr:uid="{00000000-0005-0000-0000-0000240C0000}"/>
    <cellStyle name="Normal 14 12 3 4 2" xfId="3109" xr:uid="{00000000-0005-0000-0000-0000250C0000}"/>
    <cellStyle name="Normal 14 12 3 5" xfId="3110" xr:uid="{00000000-0005-0000-0000-0000260C0000}"/>
    <cellStyle name="Normal 14 12 3 5 2" xfId="3111" xr:uid="{00000000-0005-0000-0000-0000270C0000}"/>
    <cellStyle name="Normal 14 12 3 6" xfId="3112" xr:uid="{00000000-0005-0000-0000-0000280C0000}"/>
    <cellStyle name="Normal 14 12 3 6 2" xfId="3113" xr:uid="{00000000-0005-0000-0000-0000290C0000}"/>
    <cellStyle name="Normal 14 12 3 7" xfId="3114" xr:uid="{00000000-0005-0000-0000-00002A0C0000}"/>
    <cellStyle name="Normal 14 12 3 7 2" xfId="3115" xr:uid="{00000000-0005-0000-0000-00002B0C0000}"/>
    <cellStyle name="Normal 14 12 3 8" xfId="3116" xr:uid="{00000000-0005-0000-0000-00002C0C0000}"/>
    <cellStyle name="Normal 14 12 3 8 2" xfId="3117" xr:uid="{00000000-0005-0000-0000-00002D0C0000}"/>
    <cellStyle name="Normal 14 12 3 9" xfId="3118" xr:uid="{00000000-0005-0000-0000-00002E0C0000}"/>
    <cellStyle name="Normal 14 12 3 9 2" xfId="3119" xr:uid="{00000000-0005-0000-0000-00002F0C0000}"/>
    <cellStyle name="Normal 14 12 4" xfId="3120" xr:uid="{00000000-0005-0000-0000-0000300C0000}"/>
    <cellStyle name="Normal 14 12 4 2" xfId="3121" xr:uid="{00000000-0005-0000-0000-0000310C0000}"/>
    <cellStyle name="Normal 14 12 5" xfId="3122" xr:uid="{00000000-0005-0000-0000-0000320C0000}"/>
    <cellStyle name="Normal 14 12 5 2" xfId="3123" xr:uid="{00000000-0005-0000-0000-0000330C0000}"/>
    <cellStyle name="Normal 14 12 6" xfId="3124" xr:uid="{00000000-0005-0000-0000-0000340C0000}"/>
    <cellStyle name="Normal 14 12 6 2" xfId="3125" xr:uid="{00000000-0005-0000-0000-0000350C0000}"/>
    <cellStyle name="Normal 14 12 7" xfId="3126" xr:uid="{00000000-0005-0000-0000-0000360C0000}"/>
    <cellStyle name="Normal 14 12 7 2" xfId="3127" xr:uid="{00000000-0005-0000-0000-0000370C0000}"/>
    <cellStyle name="Normal 14 12 8" xfId="3128" xr:uid="{00000000-0005-0000-0000-0000380C0000}"/>
    <cellStyle name="Normal 14 12 8 2" xfId="3129" xr:uid="{00000000-0005-0000-0000-0000390C0000}"/>
    <cellStyle name="Normal 14 12 9" xfId="3130" xr:uid="{00000000-0005-0000-0000-00003A0C0000}"/>
    <cellStyle name="Normal 14 12 9 2" xfId="3131" xr:uid="{00000000-0005-0000-0000-00003B0C0000}"/>
    <cellStyle name="Normal 14 13" xfId="3132" xr:uid="{00000000-0005-0000-0000-00003C0C0000}"/>
    <cellStyle name="Normal 14 13 10" xfId="3133" xr:uid="{00000000-0005-0000-0000-00003D0C0000}"/>
    <cellStyle name="Normal 14 13 10 2" xfId="3134" xr:uid="{00000000-0005-0000-0000-00003E0C0000}"/>
    <cellStyle name="Normal 14 13 11" xfId="3135" xr:uid="{00000000-0005-0000-0000-00003F0C0000}"/>
    <cellStyle name="Normal 14 13 11 2" xfId="3136" xr:uid="{00000000-0005-0000-0000-0000400C0000}"/>
    <cellStyle name="Normal 14 13 12" xfId="3137" xr:uid="{00000000-0005-0000-0000-0000410C0000}"/>
    <cellStyle name="Normal 14 13 12 2" xfId="3138" xr:uid="{00000000-0005-0000-0000-0000420C0000}"/>
    <cellStyle name="Normal 14 13 13" xfId="3139" xr:uid="{00000000-0005-0000-0000-0000430C0000}"/>
    <cellStyle name="Normal 14 13 13 2" xfId="3140" xr:uid="{00000000-0005-0000-0000-0000440C0000}"/>
    <cellStyle name="Normal 14 13 14" xfId="3141" xr:uid="{00000000-0005-0000-0000-0000450C0000}"/>
    <cellStyle name="Normal 14 13 14 2" xfId="3142" xr:uid="{00000000-0005-0000-0000-0000460C0000}"/>
    <cellStyle name="Normal 14 13 15" xfId="3143" xr:uid="{00000000-0005-0000-0000-0000470C0000}"/>
    <cellStyle name="Normal 14 13 15 2" xfId="3144" xr:uid="{00000000-0005-0000-0000-0000480C0000}"/>
    <cellStyle name="Normal 14 13 16" xfId="3145" xr:uid="{00000000-0005-0000-0000-0000490C0000}"/>
    <cellStyle name="Normal 14 13 2" xfId="3146" xr:uid="{00000000-0005-0000-0000-00004A0C0000}"/>
    <cellStyle name="Normal 14 13 2 10" xfId="3147" xr:uid="{00000000-0005-0000-0000-00004B0C0000}"/>
    <cellStyle name="Normal 14 13 2 10 2" xfId="3148" xr:uid="{00000000-0005-0000-0000-00004C0C0000}"/>
    <cellStyle name="Normal 14 13 2 11" xfId="3149" xr:uid="{00000000-0005-0000-0000-00004D0C0000}"/>
    <cellStyle name="Normal 14 13 2 11 2" xfId="3150" xr:uid="{00000000-0005-0000-0000-00004E0C0000}"/>
    <cellStyle name="Normal 14 13 2 12" xfId="3151" xr:uid="{00000000-0005-0000-0000-00004F0C0000}"/>
    <cellStyle name="Normal 14 13 2 12 2" xfId="3152" xr:uid="{00000000-0005-0000-0000-0000500C0000}"/>
    <cellStyle name="Normal 14 13 2 13" xfId="3153" xr:uid="{00000000-0005-0000-0000-0000510C0000}"/>
    <cellStyle name="Normal 14 13 2 13 2" xfId="3154" xr:uid="{00000000-0005-0000-0000-0000520C0000}"/>
    <cellStyle name="Normal 14 13 2 14" xfId="3155" xr:uid="{00000000-0005-0000-0000-0000530C0000}"/>
    <cellStyle name="Normal 14 13 2 14 2" xfId="3156" xr:uid="{00000000-0005-0000-0000-0000540C0000}"/>
    <cellStyle name="Normal 14 13 2 15" xfId="3157" xr:uid="{00000000-0005-0000-0000-0000550C0000}"/>
    <cellStyle name="Normal 14 13 2 2" xfId="3158" xr:uid="{00000000-0005-0000-0000-0000560C0000}"/>
    <cellStyle name="Normal 14 13 2 2 2" xfId="3159" xr:uid="{00000000-0005-0000-0000-0000570C0000}"/>
    <cellStyle name="Normal 14 13 2 3" xfId="3160" xr:uid="{00000000-0005-0000-0000-0000580C0000}"/>
    <cellStyle name="Normal 14 13 2 3 2" xfId="3161" xr:uid="{00000000-0005-0000-0000-0000590C0000}"/>
    <cellStyle name="Normal 14 13 2 4" xfId="3162" xr:uid="{00000000-0005-0000-0000-00005A0C0000}"/>
    <cellStyle name="Normal 14 13 2 4 2" xfId="3163" xr:uid="{00000000-0005-0000-0000-00005B0C0000}"/>
    <cellStyle name="Normal 14 13 2 5" xfId="3164" xr:uid="{00000000-0005-0000-0000-00005C0C0000}"/>
    <cellStyle name="Normal 14 13 2 5 2" xfId="3165" xr:uid="{00000000-0005-0000-0000-00005D0C0000}"/>
    <cellStyle name="Normal 14 13 2 6" xfId="3166" xr:uid="{00000000-0005-0000-0000-00005E0C0000}"/>
    <cellStyle name="Normal 14 13 2 6 2" xfId="3167" xr:uid="{00000000-0005-0000-0000-00005F0C0000}"/>
    <cellStyle name="Normal 14 13 2 7" xfId="3168" xr:uid="{00000000-0005-0000-0000-0000600C0000}"/>
    <cellStyle name="Normal 14 13 2 7 2" xfId="3169" xr:uid="{00000000-0005-0000-0000-0000610C0000}"/>
    <cellStyle name="Normal 14 13 2 8" xfId="3170" xr:uid="{00000000-0005-0000-0000-0000620C0000}"/>
    <cellStyle name="Normal 14 13 2 8 2" xfId="3171" xr:uid="{00000000-0005-0000-0000-0000630C0000}"/>
    <cellStyle name="Normal 14 13 2 9" xfId="3172" xr:uid="{00000000-0005-0000-0000-0000640C0000}"/>
    <cellStyle name="Normal 14 13 2 9 2" xfId="3173" xr:uid="{00000000-0005-0000-0000-0000650C0000}"/>
    <cellStyle name="Normal 14 13 3" xfId="3174" xr:uid="{00000000-0005-0000-0000-0000660C0000}"/>
    <cellStyle name="Normal 14 13 3 10" xfId="3175" xr:uid="{00000000-0005-0000-0000-0000670C0000}"/>
    <cellStyle name="Normal 14 13 3 10 2" xfId="3176" xr:uid="{00000000-0005-0000-0000-0000680C0000}"/>
    <cellStyle name="Normal 14 13 3 11" xfId="3177" xr:uid="{00000000-0005-0000-0000-0000690C0000}"/>
    <cellStyle name="Normal 14 13 3 2" xfId="3178" xr:uid="{00000000-0005-0000-0000-00006A0C0000}"/>
    <cellStyle name="Normal 14 13 3 2 2" xfId="3179" xr:uid="{00000000-0005-0000-0000-00006B0C0000}"/>
    <cellStyle name="Normal 14 13 3 3" xfId="3180" xr:uid="{00000000-0005-0000-0000-00006C0C0000}"/>
    <cellStyle name="Normal 14 13 3 3 2" xfId="3181" xr:uid="{00000000-0005-0000-0000-00006D0C0000}"/>
    <cellStyle name="Normal 14 13 3 4" xfId="3182" xr:uid="{00000000-0005-0000-0000-00006E0C0000}"/>
    <cellStyle name="Normal 14 13 3 4 2" xfId="3183" xr:uid="{00000000-0005-0000-0000-00006F0C0000}"/>
    <cellStyle name="Normal 14 13 3 5" xfId="3184" xr:uid="{00000000-0005-0000-0000-0000700C0000}"/>
    <cellStyle name="Normal 14 13 3 5 2" xfId="3185" xr:uid="{00000000-0005-0000-0000-0000710C0000}"/>
    <cellStyle name="Normal 14 13 3 6" xfId="3186" xr:uid="{00000000-0005-0000-0000-0000720C0000}"/>
    <cellStyle name="Normal 14 13 3 6 2" xfId="3187" xr:uid="{00000000-0005-0000-0000-0000730C0000}"/>
    <cellStyle name="Normal 14 13 3 7" xfId="3188" xr:uid="{00000000-0005-0000-0000-0000740C0000}"/>
    <cellStyle name="Normal 14 13 3 7 2" xfId="3189" xr:uid="{00000000-0005-0000-0000-0000750C0000}"/>
    <cellStyle name="Normal 14 13 3 8" xfId="3190" xr:uid="{00000000-0005-0000-0000-0000760C0000}"/>
    <cellStyle name="Normal 14 13 3 8 2" xfId="3191" xr:uid="{00000000-0005-0000-0000-0000770C0000}"/>
    <cellStyle name="Normal 14 13 3 9" xfId="3192" xr:uid="{00000000-0005-0000-0000-0000780C0000}"/>
    <cellStyle name="Normal 14 13 3 9 2" xfId="3193" xr:uid="{00000000-0005-0000-0000-0000790C0000}"/>
    <cellStyle name="Normal 14 13 4" xfId="3194" xr:uid="{00000000-0005-0000-0000-00007A0C0000}"/>
    <cellStyle name="Normal 14 13 4 2" xfId="3195" xr:uid="{00000000-0005-0000-0000-00007B0C0000}"/>
    <cellStyle name="Normal 14 13 5" xfId="3196" xr:uid="{00000000-0005-0000-0000-00007C0C0000}"/>
    <cellStyle name="Normal 14 13 5 2" xfId="3197" xr:uid="{00000000-0005-0000-0000-00007D0C0000}"/>
    <cellStyle name="Normal 14 13 6" xfId="3198" xr:uid="{00000000-0005-0000-0000-00007E0C0000}"/>
    <cellStyle name="Normal 14 13 6 2" xfId="3199" xr:uid="{00000000-0005-0000-0000-00007F0C0000}"/>
    <cellStyle name="Normal 14 13 7" xfId="3200" xr:uid="{00000000-0005-0000-0000-0000800C0000}"/>
    <cellStyle name="Normal 14 13 7 2" xfId="3201" xr:uid="{00000000-0005-0000-0000-0000810C0000}"/>
    <cellStyle name="Normal 14 13 8" xfId="3202" xr:uid="{00000000-0005-0000-0000-0000820C0000}"/>
    <cellStyle name="Normal 14 13 8 2" xfId="3203" xr:uid="{00000000-0005-0000-0000-0000830C0000}"/>
    <cellStyle name="Normal 14 13 9" xfId="3204" xr:uid="{00000000-0005-0000-0000-0000840C0000}"/>
    <cellStyle name="Normal 14 13 9 2" xfId="3205" xr:uid="{00000000-0005-0000-0000-0000850C0000}"/>
    <cellStyle name="Normal 14 14" xfId="3206" xr:uid="{00000000-0005-0000-0000-0000860C0000}"/>
    <cellStyle name="Normal 14 14 10" xfId="3207" xr:uid="{00000000-0005-0000-0000-0000870C0000}"/>
    <cellStyle name="Normal 14 14 10 2" xfId="3208" xr:uid="{00000000-0005-0000-0000-0000880C0000}"/>
    <cellStyle name="Normal 14 14 11" xfId="3209" xr:uid="{00000000-0005-0000-0000-0000890C0000}"/>
    <cellStyle name="Normal 14 14 11 2" xfId="3210" xr:uid="{00000000-0005-0000-0000-00008A0C0000}"/>
    <cellStyle name="Normal 14 14 12" xfId="3211" xr:uid="{00000000-0005-0000-0000-00008B0C0000}"/>
    <cellStyle name="Normal 14 14 12 2" xfId="3212" xr:uid="{00000000-0005-0000-0000-00008C0C0000}"/>
    <cellStyle name="Normal 14 14 13" xfId="3213" xr:uid="{00000000-0005-0000-0000-00008D0C0000}"/>
    <cellStyle name="Normal 14 14 13 2" xfId="3214" xr:uid="{00000000-0005-0000-0000-00008E0C0000}"/>
    <cellStyle name="Normal 14 14 14" xfId="3215" xr:uid="{00000000-0005-0000-0000-00008F0C0000}"/>
    <cellStyle name="Normal 14 14 14 2" xfId="3216" xr:uid="{00000000-0005-0000-0000-0000900C0000}"/>
    <cellStyle name="Normal 14 14 15" xfId="3217" xr:uid="{00000000-0005-0000-0000-0000910C0000}"/>
    <cellStyle name="Normal 14 14 15 2" xfId="3218" xr:uid="{00000000-0005-0000-0000-0000920C0000}"/>
    <cellStyle name="Normal 14 14 16" xfId="3219" xr:uid="{00000000-0005-0000-0000-0000930C0000}"/>
    <cellStyle name="Normal 14 14 2" xfId="3220" xr:uid="{00000000-0005-0000-0000-0000940C0000}"/>
    <cellStyle name="Normal 14 14 2 10" xfId="3221" xr:uid="{00000000-0005-0000-0000-0000950C0000}"/>
    <cellStyle name="Normal 14 14 2 10 2" xfId="3222" xr:uid="{00000000-0005-0000-0000-0000960C0000}"/>
    <cellStyle name="Normal 14 14 2 11" xfId="3223" xr:uid="{00000000-0005-0000-0000-0000970C0000}"/>
    <cellStyle name="Normal 14 14 2 11 2" xfId="3224" xr:uid="{00000000-0005-0000-0000-0000980C0000}"/>
    <cellStyle name="Normal 14 14 2 12" xfId="3225" xr:uid="{00000000-0005-0000-0000-0000990C0000}"/>
    <cellStyle name="Normal 14 14 2 12 2" xfId="3226" xr:uid="{00000000-0005-0000-0000-00009A0C0000}"/>
    <cellStyle name="Normal 14 14 2 13" xfId="3227" xr:uid="{00000000-0005-0000-0000-00009B0C0000}"/>
    <cellStyle name="Normal 14 14 2 13 2" xfId="3228" xr:uid="{00000000-0005-0000-0000-00009C0C0000}"/>
    <cellStyle name="Normal 14 14 2 14" xfId="3229" xr:uid="{00000000-0005-0000-0000-00009D0C0000}"/>
    <cellStyle name="Normal 14 14 2 14 2" xfId="3230" xr:uid="{00000000-0005-0000-0000-00009E0C0000}"/>
    <cellStyle name="Normal 14 14 2 15" xfId="3231" xr:uid="{00000000-0005-0000-0000-00009F0C0000}"/>
    <cellStyle name="Normal 14 14 2 2" xfId="3232" xr:uid="{00000000-0005-0000-0000-0000A00C0000}"/>
    <cellStyle name="Normal 14 14 2 2 2" xfId="3233" xr:uid="{00000000-0005-0000-0000-0000A10C0000}"/>
    <cellStyle name="Normal 14 14 2 3" xfId="3234" xr:uid="{00000000-0005-0000-0000-0000A20C0000}"/>
    <cellStyle name="Normal 14 14 2 3 2" xfId="3235" xr:uid="{00000000-0005-0000-0000-0000A30C0000}"/>
    <cellStyle name="Normal 14 14 2 4" xfId="3236" xr:uid="{00000000-0005-0000-0000-0000A40C0000}"/>
    <cellStyle name="Normal 14 14 2 4 2" xfId="3237" xr:uid="{00000000-0005-0000-0000-0000A50C0000}"/>
    <cellStyle name="Normal 14 14 2 5" xfId="3238" xr:uid="{00000000-0005-0000-0000-0000A60C0000}"/>
    <cellStyle name="Normal 14 14 2 5 2" xfId="3239" xr:uid="{00000000-0005-0000-0000-0000A70C0000}"/>
    <cellStyle name="Normal 14 14 2 6" xfId="3240" xr:uid="{00000000-0005-0000-0000-0000A80C0000}"/>
    <cellStyle name="Normal 14 14 2 6 2" xfId="3241" xr:uid="{00000000-0005-0000-0000-0000A90C0000}"/>
    <cellStyle name="Normal 14 14 2 7" xfId="3242" xr:uid="{00000000-0005-0000-0000-0000AA0C0000}"/>
    <cellStyle name="Normal 14 14 2 7 2" xfId="3243" xr:uid="{00000000-0005-0000-0000-0000AB0C0000}"/>
    <cellStyle name="Normal 14 14 2 8" xfId="3244" xr:uid="{00000000-0005-0000-0000-0000AC0C0000}"/>
    <cellStyle name="Normal 14 14 2 8 2" xfId="3245" xr:uid="{00000000-0005-0000-0000-0000AD0C0000}"/>
    <cellStyle name="Normal 14 14 2 9" xfId="3246" xr:uid="{00000000-0005-0000-0000-0000AE0C0000}"/>
    <cellStyle name="Normal 14 14 2 9 2" xfId="3247" xr:uid="{00000000-0005-0000-0000-0000AF0C0000}"/>
    <cellStyle name="Normal 14 14 3" xfId="3248" xr:uid="{00000000-0005-0000-0000-0000B00C0000}"/>
    <cellStyle name="Normal 14 14 3 10" xfId="3249" xr:uid="{00000000-0005-0000-0000-0000B10C0000}"/>
    <cellStyle name="Normal 14 14 3 10 2" xfId="3250" xr:uid="{00000000-0005-0000-0000-0000B20C0000}"/>
    <cellStyle name="Normal 14 14 3 11" xfId="3251" xr:uid="{00000000-0005-0000-0000-0000B30C0000}"/>
    <cellStyle name="Normal 14 14 3 2" xfId="3252" xr:uid="{00000000-0005-0000-0000-0000B40C0000}"/>
    <cellStyle name="Normal 14 14 3 2 2" xfId="3253" xr:uid="{00000000-0005-0000-0000-0000B50C0000}"/>
    <cellStyle name="Normal 14 14 3 3" xfId="3254" xr:uid="{00000000-0005-0000-0000-0000B60C0000}"/>
    <cellStyle name="Normal 14 14 3 3 2" xfId="3255" xr:uid="{00000000-0005-0000-0000-0000B70C0000}"/>
    <cellStyle name="Normal 14 14 3 4" xfId="3256" xr:uid="{00000000-0005-0000-0000-0000B80C0000}"/>
    <cellStyle name="Normal 14 14 3 4 2" xfId="3257" xr:uid="{00000000-0005-0000-0000-0000B90C0000}"/>
    <cellStyle name="Normal 14 14 3 5" xfId="3258" xr:uid="{00000000-0005-0000-0000-0000BA0C0000}"/>
    <cellStyle name="Normal 14 14 3 5 2" xfId="3259" xr:uid="{00000000-0005-0000-0000-0000BB0C0000}"/>
    <cellStyle name="Normal 14 14 3 6" xfId="3260" xr:uid="{00000000-0005-0000-0000-0000BC0C0000}"/>
    <cellStyle name="Normal 14 14 3 6 2" xfId="3261" xr:uid="{00000000-0005-0000-0000-0000BD0C0000}"/>
    <cellStyle name="Normal 14 14 3 7" xfId="3262" xr:uid="{00000000-0005-0000-0000-0000BE0C0000}"/>
    <cellStyle name="Normal 14 14 3 7 2" xfId="3263" xr:uid="{00000000-0005-0000-0000-0000BF0C0000}"/>
    <cellStyle name="Normal 14 14 3 8" xfId="3264" xr:uid="{00000000-0005-0000-0000-0000C00C0000}"/>
    <cellStyle name="Normal 14 14 3 8 2" xfId="3265" xr:uid="{00000000-0005-0000-0000-0000C10C0000}"/>
    <cellStyle name="Normal 14 14 3 9" xfId="3266" xr:uid="{00000000-0005-0000-0000-0000C20C0000}"/>
    <cellStyle name="Normal 14 14 3 9 2" xfId="3267" xr:uid="{00000000-0005-0000-0000-0000C30C0000}"/>
    <cellStyle name="Normal 14 14 4" xfId="3268" xr:uid="{00000000-0005-0000-0000-0000C40C0000}"/>
    <cellStyle name="Normal 14 14 4 2" xfId="3269" xr:uid="{00000000-0005-0000-0000-0000C50C0000}"/>
    <cellStyle name="Normal 14 14 5" xfId="3270" xr:uid="{00000000-0005-0000-0000-0000C60C0000}"/>
    <cellStyle name="Normal 14 14 5 2" xfId="3271" xr:uid="{00000000-0005-0000-0000-0000C70C0000}"/>
    <cellStyle name="Normal 14 14 6" xfId="3272" xr:uid="{00000000-0005-0000-0000-0000C80C0000}"/>
    <cellStyle name="Normal 14 14 6 2" xfId="3273" xr:uid="{00000000-0005-0000-0000-0000C90C0000}"/>
    <cellStyle name="Normal 14 14 7" xfId="3274" xr:uid="{00000000-0005-0000-0000-0000CA0C0000}"/>
    <cellStyle name="Normal 14 14 7 2" xfId="3275" xr:uid="{00000000-0005-0000-0000-0000CB0C0000}"/>
    <cellStyle name="Normal 14 14 8" xfId="3276" xr:uid="{00000000-0005-0000-0000-0000CC0C0000}"/>
    <cellStyle name="Normal 14 14 8 2" xfId="3277" xr:uid="{00000000-0005-0000-0000-0000CD0C0000}"/>
    <cellStyle name="Normal 14 14 9" xfId="3278" xr:uid="{00000000-0005-0000-0000-0000CE0C0000}"/>
    <cellStyle name="Normal 14 14 9 2" xfId="3279" xr:uid="{00000000-0005-0000-0000-0000CF0C0000}"/>
    <cellStyle name="Normal 14 15" xfId="3280" xr:uid="{00000000-0005-0000-0000-0000D00C0000}"/>
    <cellStyle name="Normal 14 15 10" xfId="3281" xr:uid="{00000000-0005-0000-0000-0000D10C0000}"/>
    <cellStyle name="Normal 14 15 10 2" xfId="3282" xr:uid="{00000000-0005-0000-0000-0000D20C0000}"/>
    <cellStyle name="Normal 14 15 11" xfId="3283" xr:uid="{00000000-0005-0000-0000-0000D30C0000}"/>
    <cellStyle name="Normal 14 15 11 2" xfId="3284" xr:uid="{00000000-0005-0000-0000-0000D40C0000}"/>
    <cellStyle name="Normal 14 15 12" xfId="3285" xr:uid="{00000000-0005-0000-0000-0000D50C0000}"/>
    <cellStyle name="Normal 14 15 12 2" xfId="3286" xr:uid="{00000000-0005-0000-0000-0000D60C0000}"/>
    <cellStyle name="Normal 14 15 13" xfId="3287" xr:uid="{00000000-0005-0000-0000-0000D70C0000}"/>
    <cellStyle name="Normal 14 15 13 2" xfId="3288" xr:uid="{00000000-0005-0000-0000-0000D80C0000}"/>
    <cellStyle name="Normal 14 15 14" xfId="3289" xr:uid="{00000000-0005-0000-0000-0000D90C0000}"/>
    <cellStyle name="Normal 14 15 14 2" xfId="3290" xr:uid="{00000000-0005-0000-0000-0000DA0C0000}"/>
    <cellStyle name="Normal 14 15 15" xfId="3291" xr:uid="{00000000-0005-0000-0000-0000DB0C0000}"/>
    <cellStyle name="Normal 14 15 15 2" xfId="3292" xr:uid="{00000000-0005-0000-0000-0000DC0C0000}"/>
    <cellStyle name="Normal 14 15 16" xfId="3293" xr:uid="{00000000-0005-0000-0000-0000DD0C0000}"/>
    <cellStyle name="Normal 14 15 2" xfId="3294" xr:uid="{00000000-0005-0000-0000-0000DE0C0000}"/>
    <cellStyle name="Normal 14 15 2 10" xfId="3295" xr:uid="{00000000-0005-0000-0000-0000DF0C0000}"/>
    <cellStyle name="Normal 14 15 2 10 2" xfId="3296" xr:uid="{00000000-0005-0000-0000-0000E00C0000}"/>
    <cellStyle name="Normal 14 15 2 11" xfId="3297" xr:uid="{00000000-0005-0000-0000-0000E10C0000}"/>
    <cellStyle name="Normal 14 15 2 11 2" xfId="3298" xr:uid="{00000000-0005-0000-0000-0000E20C0000}"/>
    <cellStyle name="Normal 14 15 2 12" xfId="3299" xr:uid="{00000000-0005-0000-0000-0000E30C0000}"/>
    <cellStyle name="Normal 14 15 2 12 2" xfId="3300" xr:uid="{00000000-0005-0000-0000-0000E40C0000}"/>
    <cellStyle name="Normal 14 15 2 13" xfId="3301" xr:uid="{00000000-0005-0000-0000-0000E50C0000}"/>
    <cellStyle name="Normal 14 15 2 13 2" xfId="3302" xr:uid="{00000000-0005-0000-0000-0000E60C0000}"/>
    <cellStyle name="Normal 14 15 2 14" xfId="3303" xr:uid="{00000000-0005-0000-0000-0000E70C0000}"/>
    <cellStyle name="Normal 14 15 2 14 2" xfId="3304" xr:uid="{00000000-0005-0000-0000-0000E80C0000}"/>
    <cellStyle name="Normal 14 15 2 15" xfId="3305" xr:uid="{00000000-0005-0000-0000-0000E90C0000}"/>
    <cellStyle name="Normal 14 15 2 2" xfId="3306" xr:uid="{00000000-0005-0000-0000-0000EA0C0000}"/>
    <cellStyle name="Normal 14 15 2 2 2" xfId="3307" xr:uid="{00000000-0005-0000-0000-0000EB0C0000}"/>
    <cellStyle name="Normal 14 15 2 3" xfId="3308" xr:uid="{00000000-0005-0000-0000-0000EC0C0000}"/>
    <cellStyle name="Normal 14 15 2 3 2" xfId="3309" xr:uid="{00000000-0005-0000-0000-0000ED0C0000}"/>
    <cellStyle name="Normal 14 15 2 4" xfId="3310" xr:uid="{00000000-0005-0000-0000-0000EE0C0000}"/>
    <cellStyle name="Normal 14 15 2 4 2" xfId="3311" xr:uid="{00000000-0005-0000-0000-0000EF0C0000}"/>
    <cellStyle name="Normal 14 15 2 5" xfId="3312" xr:uid="{00000000-0005-0000-0000-0000F00C0000}"/>
    <cellStyle name="Normal 14 15 2 5 2" xfId="3313" xr:uid="{00000000-0005-0000-0000-0000F10C0000}"/>
    <cellStyle name="Normal 14 15 2 6" xfId="3314" xr:uid="{00000000-0005-0000-0000-0000F20C0000}"/>
    <cellStyle name="Normal 14 15 2 6 2" xfId="3315" xr:uid="{00000000-0005-0000-0000-0000F30C0000}"/>
    <cellStyle name="Normal 14 15 2 7" xfId="3316" xr:uid="{00000000-0005-0000-0000-0000F40C0000}"/>
    <cellStyle name="Normal 14 15 2 7 2" xfId="3317" xr:uid="{00000000-0005-0000-0000-0000F50C0000}"/>
    <cellStyle name="Normal 14 15 2 8" xfId="3318" xr:uid="{00000000-0005-0000-0000-0000F60C0000}"/>
    <cellStyle name="Normal 14 15 2 8 2" xfId="3319" xr:uid="{00000000-0005-0000-0000-0000F70C0000}"/>
    <cellStyle name="Normal 14 15 2 9" xfId="3320" xr:uid="{00000000-0005-0000-0000-0000F80C0000}"/>
    <cellStyle name="Normal 14 15 2 9 2" xfId="3321" xr:uid="{00000000-0005-0000-0000-0000F90C0000}"/>
    <cellStyle name="Normal 14 15 3" xfId="3322" xr:uid="{00000000-0005-0000-0000-0000FA0C0000}"/>
    <cellStyle name="Normal 14 15 3 10" xfId="3323" xr:uid="{00000000-0005-0000-0000-0000FB0C0000}"/>
    <cellStyle name="Normal 14 15 3 10 2" xfId="3324" xr:uid="{00000000-0005-0000-0000-0000FC0C0000}"/>
    <cellStyle name="Normal 14 15 3 11" xfId="3325" xr:uid="{00000000-0005-0000-0000-0000FD0C0000}"/>
    <cellStyle name="Normal 14 15 3 2" xfId="3326" xr:uid="{00000000-0005-0000-0000-0000FE0C0000}"/>
    <cellStyle name="Normal 14 15 3 2 2" xfId="3327" xr:uid="{00000000-0005-0000-0000-0000FF0C0000}"/>
    <cellStyle name="Normal 14 15 3 3" xfId="3328" xr:uid="{00000000-0005-0000-0000-0000000D0000}"/>
    <cellStyle name="Normal 14 15 3 3 2" xfId="3329" xr:uid="{00000000-0005-0000-0000-0000010D0000}"/>
    <cellStyle name="Normal 14 15 3 4" xfId="3330" xr:uid="{00000000-0005-0000-0000-0000020D0000}"/>
    <cellStyle name="Normal 14 15 3 4 2" xfId="3331" xr:uid="{00000000-0005-0000-0000-0000030D0000}"/>
    <cellStyle name="Normal 14 15 3 5" xfId="3332" xr:uid="{00000000-0005-0000-0000-0000040D0000}"/>
    <cellStyle name="Normal 14 15 3 5 2" xfId="3333" xr:uid="{00000000-0005-0000-0000-0000050D0000}"/>
    <cellStyle name="Normal 14 15 3 6" xfId="3334" xr:uid="{00000000-0005-0000-0000-0000060D0000}"/>
    <cellStyle name="Normal 14 15 3 6 2" xfId="3335" xr:uid="{00000000-0005-0000-0000-0000070D0000}"/>
    <cellStyle name="Normal 14 15 3 7" xfId="3336" xr:uid="{00000000-0005-0000-0000-0000080D0000}"/>
    <cellStyle name="Normal 14 15 3 7 2" xfId="3337" xr:uid="{00000000-0005-0000-0000-0000090D0000}"/>
    <cellStyle name="Normal 14 15 3 8" xfId="3338" xr:uid="{00000000-0005-0000-0000-00000A0D0000}"/>
    <cellStyle name="Normal 14 15 3 8 2" xfId="3339" xr:uid="{00000000-0005-0000-0000-00000B0D0000}"/>
    <cellStyle name="Normal 14 15 3 9" xfId="3340" xr:uid="{00000000-0005-0000-0000-00000C0D0000}"/>
    <cellStyle name="Normal 14 15 3 9 2" xfId="3341" xr:uid="{00000000-0005-0000-0000-00000D0D0000}"/>
    <cellStyle name="Normal 14 15 4" xfId="3342" xr:uid="{00000000-0005-0000-0000-00000E0D0000}"/>
    <cellStyle name="Normal 14 15 4 2" xfId="3343" xr:uid="{00000000-0005-0000-0000-00000F0D0000}"/>
    <cellStyle name="Normal 14 15 5" xfId="3344" xr:uid="{00000000-0005-0000-0000-0000100D0000}"/>
    <cellStyle name="Normal 14 15 5 2" xfId="3345" xr:uid="{00000000-0005-0000-0000-0000110D0000}"/>
    <cellStyle name="Normal 14 15 6" xfId="3346" xr:uid="{00000000-0005-0000-0000-0000120D0000}"/>
    <cellStyle name="Normal 14 15 6 2" xfId="3347" xr:uid="{00000000-0005-0000-0000-0000130D0000}"/>
    <cellStyle name="Normal 14 15 7" xfId="3348" xr:uid="{00000000-0005-0000-0000-0000140D0000}"/>
    <cellStyle name="Normal 14 15 7 2" xfId="3349" xr:uid="{00000000-0005-0000-0000-0000150D0000}"/>
    <cellStyle name="Normal 14 15 8" xfId="3350" xr:uid="{00000000-0005-0000-0000-0000160D0000}"/>
    <cellStyle name="Normal 14 15 8 2" xfId="3351" xr:uid="{00000000-0005-0000-0000-0000170D0000}"/>
    <cellStyle name="Normal 14 15 9" xfId="3352" xr:uid="{00000000-0005-0000-0000-0000180D0000}"/>
    <cellStyle name="Normal 14 15 9 2" xfId="3353" xr:uid="{00000000-0005-0000-0000-0000190D0000}"/>
    <cellStyle name="Normal 14 16" xfId="3354" xr:uid="{00000000-0005-0000-0000-00001A0D0000}"/>
    <cellStyle name="Normal 14 16 10" xfId="3355" xr:uid="{00000000-0005-0000-0000-00001B0D0000}"/>
    <cellStyle name="Normal 14 16 10 2" xfId="3356" xr:uid="{00000000-0005-0000-0000-00001C0D0000}"/>
    <cellStyle name="Normal 14 16 11" xfId="3357" xr:uid="{00000000-0005-0000-0000-00001D0D0000}"/>
    <cellStyle name="Normal 14 16 11 2" xfId="3358" xr:uid="{00000000-0005-0000-0000-00001E0D0000}"/>
    <cellStyle name="Normal 14 16 12" xfId="3359" xr:uid="{00000000-0005-0000-0000-00001F0D0000}"/>
    <cellStyle name="Normal 14 16 12 2" xfId="3360" xr:uid="{00000000-0005-0000-0000-0000200D0000}"/>
    <cellStyle name="Normal 14 16 13" xfId="3361" xr:uid="{00000000-0005-0000-0000-0000210D0000}"/>
    <cellStyle name="Normal 14 16 13 2" xfId="3362" xr:uid="{00000000-0005-0000-0000-0000220D0000}"/>
    <cellStyle name="Normal 14 16 14" xfId="3363" xr:uid="{00000000-0005-0000-0000-0000230D0000}"/>
    <cellStyle name="Normal 14 16 14 2" xfId="3364" xr:uid="{00000000-0005-0000-0000-0000240D0000}"/>
    <cellStyle name="Normal 14 16 15" xfId="3365" xr:uid="{00000000-0005-0000-0000-0000250D0000}"/>
    <cellStyle name="Normal 14 16 15 2" xfId="3366" xr:uid="{00000000-0005-0000-0000-0000260D0000}"/>
    <cellStyle name="Normal 14 16 16" xfId="3367" xr:uid="{00000000-0005-0000-0000-0000270D0000}"/>
    <cellStyle name="Normal 14 16 2" xfId="3368" xr:uid="{00000000-0005-0000-0000-0000280D0000}"/>
    <cellStyle name="Normal 14 16 2 10" xfId="3369" xr:uid="{00000000-0005-0000-0000-0000290D0000}"/>
    <cellStyle name="Normal 14 16 2 10 2" xfId="3370" xr:uid="{00000000-0005-0000-0000-00002A0D0000}"/>
    <cellStyle name="Normal 14 16 2 11" xfId="3371" xr:uid="{00000000-0005-0000-0000-00002B0D0000}"/>
    <cellStyle name="Normal 14 16 2 11 2" xfId="3372" xr:uid="{00000000-0005-0000-0000-00002C0D0000}"/>
    <cellStyle name="Normal 14 16 2 12" xfId="3373" xr:uid="{00000000-0005-0000-0000-00002D0D0000}"/>
    <cellStyle name="Normal 14 16 2 12 2" xfId="3374" xr:uid="{00000000-0005-0000-0000-00002E0D0000}"/>
    <cellStyle name="Normal 14 16 2 13" xfId="3375" xr:uid="{00000000-0005-0000-0000-00002F0D0000}"/>
    <cellStyle name="Normal 14 16 2 13 2" xfId="3376" xr:uid="{00000000-0005-0000-0000-0000300D0000}"/>
    <cellStyle name="Normal 14 16 2 14" xfId="3377" xr:uid="{00000000-0005-0000-0000-0000310D0000}"/>
    <cellStyle name="Normal 14 16 2 14 2" xfId="3378" xr:uid="{00000000-0005-0000-0000-0000320D0000}"/>
    <cellStyle name="Normal 14 16 2 15" xfId="3379" xr:uid="{00000000-0005-0000-0000-0000330D0000}"/>
    <cellStyle name="Normal 14 16 2 2" xfId="3380" xr:uid="{00000000-0005-0000-0000-0000340D0000}"/>
    <cellStyle name="Normal 14 16 2 2 2" xfId="3381" xr:uid="{00000000-0005-0000-0000-0000350D0000}"/>
    <cellStyle name="Normal 14 16 2 3" xfId="3382" xr:uid="{00000000-0005-0000-0000-0000360D0000}"/>
    <cellStyle name="Normal 14 16 2 3 2" xfId="3383" xr:uid="{00000000-0005-0000-0000-0000370D0000}"/>
    <cellStyle name="Normal 14 16 2 4" xfId="3384" xr:uid="{00000000-0005-0000-0000-0000380D0000}"/>
    <cellStyle name="Normal 14 16 2 4 2" xfId="3385" xr:uid="{00000000-0005-0000-0000-0000390D0000}"/>
    <cellStyle name="Normal 14 16 2 5" xfId="3386" xr:uid="{00000000-0005-0000-0000-00003A0D0000}"/>
    <cellStyle name="Normal 14 16 2 5 2" xfId="3387" xr:uid="{00000000-0005-0000-0000-00003B0D0000}"/>
    <cellStyle name="Normal 14 16 2 6" xfId="3388" xr:uid="{00000000-0005-0000-0000-00003C0D0000}"/>
    <cellStyle name="Normal 14 16 2 6 2" xfId="3389" xr:uid="{00000000-0005-0000-0000-00003D0D0000}"/>
    <cellStyle name="Normal 14 16 2 7" xfId="3390" xr:uid="{00000000-0005-0000-0000-00003E0D0000}"/>
    <cellStyle name="Normal 14 16 2 7 2" xfId="3391" xr:uid="{00000000-0005-0000-0000-00003F0D0000}"/>
    <cellStyle name="Normal 14 16 2 8" xfId="3392" xr:uid="{00000000-0005-0000-0000-0000400D0000}"/>
    <cellStyle name="Normal 14 16 2 8 2" xfId="3393" xr:uid="{00000000-0005-0000-0000-0000410D0000}"/>
    <cellStyle name="Normal 14 16 2 9" xfId="3394" xr:uid="{00000000-0005-0000-0000-0000420D0000}"/>
    <cellStyle name="Normal 14 16 2 9 2" xfId="3395" xr:uid="{00000000-0005-0000-0000-0000430D0000}"/>
    <cellStyle name="Normal 14 16 3" xfId="3396" xr:uid="{00000000-0005-0000-0000-0000440D0000}"/>
    <cellStyle name="Normal 14 16 3 10" xfId="3397" xr:uid="{00000000-0005-0000-0000-0000450D0000}"/>
    <cellStyle name="Normal 14 16 3 10 2" xfId="3398" xr:uid="{00000000-0005-0000-0000-0000460D0000}"/>
    <cellStyle name="Normal 14 16 3 11" xfId="3399" xr:uid="{00000000-0005-0000-0000-0000470D0000}"/>
    <cellStyle name="Normal 14 16 3 2" xfId="3400" xr:uid="{00000000-0005-0000-0000-0000480D0000}"/>
    <cellStyle name="Normal 14 16 3 2 2" xfId="3401" xr:uid="{00000000-0005-0000-0000-0000490D0000}"/>
    <cellStyle name="Normal 14 16 3 3" xfId="3402" xr:uid="{00000000-0005-0000-0000-00004A0D0000}"/>
    <cellStyle name="Normal 14 16 3 3 2" xfId="3403" xr:uid="{00000000-0005-0000-0000-00004B0D0000}"/>
    <cellStyle name="Normal 14 16 3 4" xfId="3404" xr:uid="{00000000-0005-0000-0000-00004C0D0000}"/>
    <cellStyle name="Normal 14 16 3 4 2" xfId="3405" xr:uid="{00000000-0005-0000-0000-00004D0D0000}"/>
    <cellStyle name="Normal 14 16 3 5" xfId="3406" xr:uid="{00000000-0005-0000-0000-00004E0D0000}"/>
    <cellStyle name="Normal 14 16 3 5 2" xfId="3407" xr:uid="{00000000-0005-0000-0000-00004F0D0000}"/>
    <cellStyle name="Normal 14 16 3 6" xfId="3408" xr:uid="{00000000-0005-0000-0000-0000500D0000}"/>
    <cellStyle name="Normal 14 16 3 6 2" xfId="3409" xr:uid="{00000000-0005-0000-0000-0000510D0000}"/>
    <cellStyle name="Normal 14 16 3 7" xfId="3410" xr:uid="{00000000-0005-0000-0000-0000520D0000}"/>
    <cellStyle name="Normal 14 16 3 7 2" xfId="3411" xr:uid="{00000000-0005-0000-0000-0000530D0000}"/>
    <cellStyle name="Normal 14 16 3 8" xfId="3412" xr:uid="{00000000-0005-0000-0000-0000540D0000}"/>
    <cellStyle name="Normal 14 16 3 8 2" xfId="3413" xr:uid="{00000000-0005-0000-0000-0000550D0000}"/>
    <cellStyle name="Normal 14 16 3 9" xfId="3414" xr:uid="{00000000-0005-0000-0000-0000560D0000}"/>
    <cellStyle name="Normal 14 16 3 9 2" xfId="3415" xr:uid="{00000000-0005-0000-0000-0000570D0000}"/>
    <cellStyle name="Normal 14 16 4" xfId="3416" xr:uid="{00000000-0005-0000-0000-0000580D0000}"/>
    <cellStyle name="Normal 14 16 4 2" xfId="3417" xr:uid="{00000000-0005-0000-0000-0000590D0000}"/>
    <cellStyle name="Normal 14 16 5" xfId="3418" xr:uid="{00000000-0005-0000-0000-00005A0D0000}"/>
    <cellStyle name="Normal 14 16 5 2" xfId="3419" xr:uid="{00000000-0005-0000-0000-00005B0D0000}"/>
    <cellStyle name="Normal 14 16 6" xfId="3420" xr:uid="{00000000-0005-0000-0000-00005C0D0000}"/>
    <cellStyle name="Normal 14 16 6 2" xfId="3421" xr:uid="{00000000-0005-0000-0000-00005D0D0000}"/>
    <cellStyle name="Normal 14 16 7" xfId="3422" xr:uid="{00000000-0005-0000-0000-00005E0D0000}"/>
    <cellStyle name="Normal 14 16 7 2" xfId="3423" xr:uid="{00000000-0005-0000-0000-00005F0D0000}"/>
    <cellStyle name="Normal 14 16 8" xfId="3424" xr:uid="{00000000-0005-0000-0000-0000600D0000}"/>
    <cellStyle name="Normal 14 16 8 2" xfId="3425" xr:uid="{00000000-0005-0000-0000-0000610D0000}"/>
    <cellStyle name="Normal 14 16 9" xfId="3426" xr:uid="{00000000-0005-0000-0000-0000620D0000}"/>
    <cellStyle name="Normal 14 16 9 2" xfId="3427" xr:uid="{00000000-0005-0000-0000-0000630D0000}"/>
    <cellStyle name="Normal 14 17" xfId="3428" xr:uid="{00000000-0005-0000-0000-0000640D0000}"/>
    <cellStyle name="Normal 14 17 10" xfId="3429" xr:uid="{00000000-0005-0000-0000-0000650D0000}"/>
    <cellStyle name="Normal 14 17 10 2" xfId="3430" xr:uid="{00000000-0005-0000-0000-0000660D0000}"/>
    <cellStyle name="Normal 14 17 11" xfId="3431" xr:uid="{00000000-0005-0000-0000-0000670D0000}"/>
    <cellStyle name="Normal 14 17 11 2" xfId="3432" xr:uid="{00000000-0005-0000-0000-0000680D0000}"/>
    <cellStyle name="Normal 14 17 12" xfId="3433" xr:uid="{00000000-0005-0000-0000-0000690D0000}"/>
    <cellStyle name="Normal 14 17 12 2" xfId="3434" xr:uid="{00000000-0005-0000-0000-00006A0D0000}"/>
    <cellStyle name="Normal 14 17 13" xfId="3435" xr:uid="{00000000-0005-0000-0000-00006B0D0000}"/>
    <cellStyle name="Normal 14 17 13 2" xfId="3436" xr:uid="{00000000-0005-0000-0000-00006C0D0000}"/>
    <cellStyle name="Normal 14 17 14" xfId="3437" xr:uid="{00000000-0005-0000-0000-00006D0D0000}"/>
    <cellStyle name="Normal 14 17 14 2" xfId="3438" xr:uid="{00000000-0005-0000-0000-00006E0D0000}"/>
    <cellStyle name="Normal 14 17 15" xfId="3439" xr:uid="{00000000-0005-0000-0000-00006F0D0000}"/>
    <cellStyle name="Normal 14 17 15 2" xfId="3440" xr:uid="{00000000-0005-0000-0000-0000700D0000}"/>
    <cellStyle name="Normal 14 17 16" xfId="3441" xr:uid="{00000000-0005-0000-0000-0000710D0000}"/>
    <cellStyle name="Normal 14 17 2" xfId="3442" xr:uid="{00000000-0005-0000-0000-0000720D0000}"/>
    <cellStyle name="Normal 14 17 2 10" xfId="3443" xr:uid="{00000000-0005-0000-0000-0000730D0000}"/>
    <cellStyle name="Normal 14 17 2 10 2" xfId="3444" xr:uid="{00000000-0005-0000-0000-0000740D0000}"/>
    <cellStyle name="Normal 14 17 2 11" xfId="3445" xr:uid="{00000000-0005-0000-0000-0000750D0000}"/>
    <cellStyle name="Normal 14 17 2 11 2" xfId="3446" xr:uid="{00000000-0005-0000-0000-0000760D0000}"/>
    <cellStyle name="Normal 14 17 2 12" xfId="3447" xr:uid="{00000000-0005-0000-0000-0000770D0000}"/>
    <cellStyle name="Normal 14 17 2 12 2" xfId="3448" xr:uid="{00000000-0005-0000-0000-0000780D0000}"/>
    <cellStyle name="Normal 14 17 2 13" xfId="3449" xr:uid="{00000000-0005-0000-0000-0000790D0000}"/>
    <cellStyle name="Normal 14 17 2 13 2" xfId="3450" xr:uid="{00000000-0005-0000-0000-00007A0D0000}"/>
    <cellStyle name="Normal 14 17 2 14" xfId="3451" xr:uid="{00000000-0005-0000-0000-00007B0D0000}"/>
    <cellStyle name="Normal 14 17 2 14 2" xfId="3452" xr:uid="{00000000-0005-0000-0000-00007C0D0000}"/>
    <cellStyle name="Normal 14 17 2 15" xfId="3453" xr:uid="{00000000-0005-0000-0000-00007D0D0000}"/>
    <cellStyle name="Normal 14 17 2 2" xfId="3454" xr:uid="{00000000-0005-0000-0000-00007E0D0000}"/>
    <cellStyle name="Normal 14 17 2 2 2" xfId="3455" xr:uid="{00000000-0005-0000-0000-00007F0D0000}"/>
    <cellStyle name="Normal 14 17 2 3" xfId="3456" xr:uid="{00000000-0005-0000-0000-0000800D0000}"/>
    <cellStyle name="Normal 14 17 2 3 2" xfId="3457" xr:uid="{00000000-0005-0000-0000-0000810D0000}"/>
    <cellStyle name="Normal 14 17 2 4" xfId="3458" xr:uid="{00000000-0005-0000-0000-0000820D0000}"/>
    <cellStyle name="Normal 14 17 2 4 2" xfId="3459" xr:uid="{00000000-0005-0000-0000-0000830D0000}"/>
    <cellStyle name="Normal 14 17 2 5" xfId="3460" xr:uid="{00000000-0005-0000-0000-0000840D0000}"/>
    <cellStyle name="Normal 14 17 2 5 2" xfId="3461" xr:uid="{00000000-0005-0000-0000-0000850D0000}"/>
    <cellStyle name="Normal 14 17 2 6" xfId="3462" xr:uid="{00000000-0005-0000-0000-0000860D0000}"/>
    <cellStyle name="Normal 14 17 2 6 2" xfId="3463" xr:uid="{00000000-0005-0000-0000-0000870D0000}"/>
    <cellStyle name="Normal 14 17 2 7" xfId="3464" xr:uid="{00000000-0005-0000-0000-0000880D0000}"/>
    <cellStyle name="Normal 14 17 2 7 2" xfId="3465" xr:uid="{00000000-0005-0000-0000-0000890D0000}"/>
    <cellStyle name="Normal 14 17 2 8" xfId="3466" xr:uid="{00000000-0005-0000-0000-00008A0D0000}"/>
    <cellStyle name="Normal 14 17 2 8 2" xfId="3467" xr:uid="{00000000-0005-0000-0000-00008B0D0000}"/>
    <cellStyle name="Normal 14 17 2 9" xfId="3468" xr:uid="{00000000-0005-0000-0000-00008C0D0000}"/>
    <cellStyle name="Normal 14 17 2 9 2" xfId="3469" xr:uid="{00000000-0005-0000-0000-00008D0D0000}"/>
    <cellStyle name="Normal 14 17 3" xfId="3470" xr:uid="{00000000-0005-0000-0000-00008E0D0000}"/>
    <cellStyle name="Normal 14 17 3 10" xfId="3471" xr:uid="{00000000-0005-0000-0000-00008F0D0000}"/>
    <cellStyle name="Normal 14 17 3 10 2" xfId="3472" xr:uid="{00000000-0005-0000-0000-0000900D0000}"/>
    <cellStyle name="Normal 14 17 3 11" xfId="3473" xr:uid="{00000000-0005-0000-0000-0000910D0000}"/>
    <cellStyle name="Normal 14 17 3 2" xfId="3474" xr:uid="{00000000-0005-0000-0000-0000920D0000}"/>
    <cellStyle name="Normal 14 17 3 2 2" xfId="3475" xr:uid="{00000000-0005-0000-0000-0000930D0000}"/>
    <cellStyle name="Normal 14 17 3 3" xfId="3476" xr:uid="{00000000-0005-0000-0000-0000940D0000}"/>
    <cellStyle name="Normal 14 17 3 3 2" xfId="3477" xr:uid="{00000000-0005-0000-0000-0000950D0000}"/>
    <cellStyle name="Normal 14 17 3 4" xfId="3478" xr:uid="{00000000-0005-0000-0000-0000960D0000}"/>
    <cellStyle name="Normal 14 17 3 4 2" xfId="3479" xr:uid="{00000000-0005-0000-0000-0000970D0000}"/>
    <cellStyle name="Normal 14 17 3 5" xfId="3480" xr:uid="{00000000-0005-0000-0000-0000980D0000}"/>
    <cellStyle name="Normal 14 17 3 5 2" xfId="3481" xr:uid="{00000000-0005-0000-0000-0000990D0000}"/>
    <cellStyle name="Normal 14 17 3 6" xfId="3482" xr:uid="{00000000-0005-0000-0000-00009A0D0000}"/>
    <cellStyle name="Normal 14 17 3 6 2" xfId="3483" xr:uid="{00000000-0005-0000-0000-00009B0D0000}"/>
    <cellStyle name="Normal 14 17 3 7" xfId="3484" xr:uid="{00000000-0005-0000-0000-00009C0D0000}"/>
    <cellStyle name="Normal 14 17 3 7 2" xfId="3485" xr:uid="{00000000-0005-0000-0000-00009D0D0000}"/>
    <cellStyle name="Normal 14 17 3 8" xfId="3486" xr:uid="{00000000-0005-0000-0000-00009E0D0000}"/>
    <cellStyle name="Normal 14 17 3 8 2" xfId="3487" xr:uid="{00000000-0005-0000-0000-00009F0D0000}"/>
    <cellStyle name="Normal 14 17 3 9" xfId="3488" xr:uid="{00000000-0005-0000-0000-0000A00D0000}"/>
    <cellStyle name="Normal 14 17 3 9 2" xfId="3489" xr:uid="{00000000-0005-0000-0000-0000A10D0000}"/>
    <cellStyle name="Normal 14 17 4" xfId="3490" xr:uid="{00000000-0005-0000-0000-0000A20D0000}"/>
    <cellStyle name="Normal 14 17 4 2" xfId="3491" xr:uid="{00000000-0005-0000-0000-0000A30D0000}"/>
    <cellStyle name="Normal 14 17 5" xfId="3492" xr:uid="{00000000-0005-0000-0000-0000A40D0000}"/>
    <cellStyle name="Normal 14 17 5 2" xfId="3493" xr:uid="{00000000-0005-0000-0000-0000A50D0000}"/>
    <cellStyle name="Normal 14 17 6" xfId="3494" xr:uid="{00000000-0005-0000-0000-0000A60D0000}"/>
    <cellStyle name="Normal 14 17 6 2" xfId="3495" xr:uid="{00000000-0005-0000-0000-0000A70D0000}"/>
    <cellStyle name="Normal 14 17 7" xfId="3496" xr:uid="{00000000-0005-0000-0000-0000A80D0000}"/>
    <cellStyle name="Normal 14 17 7 2" xfId="3497" xr:uid="{00000000-0005-0000-0000-0000A90D0000}"/>
    <cellStyle name="Normal 14 17 8" xfId="3498" xr:uid="{00000000-0005-0000-0000-0000AA0D0000}"/>
    <cellStyle name="Normal 14 17 8 2" xfId="3499" xr:uid="{00000000-0005-0000-0000-0000AB0D0000}"/>
    <cellStyle name="Normal 14 17 9" xfId="3500" xr:uid="{00000000-0005-0000-0000-0000AC0D0000}"/>
    <cellStyle name="Normal 14 17 9 2" xfId="3501" xr:uid="{00000000-0005-0000-0000-0000AD0D0000}"/>
    <cellStyle name="Normal 14 18" xfId="3502" xr:uid="{00000000-0005-0000-0000-0000AE0D0000}"/>
    <cellStyle name="Normal 14 18 10" xfId="3503" xr:uid="{00000000-0005-0000-0000-0000AF0D0000}"/>
    <cellStyle name="Normal 14 18 10 2" xfId="3504" xr:uid="{00000000-0005-0000-0000-0000B00D0000}"/>
    <cellStyle name="Normal 14 18 11" xfId="3505" xr:uid="{00000000-0005-0000-0000-0000B10D0000}"/>
    <cellStyle name="Normal 14 18 11 2" xfId="3506" xr:uid="{00000000-0005-0000-0000-0000B20D0000}"/>
    <cellStyle name="Normal 14 18 12" xfId="3507" xr:uid="{00000000-0005-0000-0000-0000B30D0000}"/>
    <cellStyle name="Normal 14 18 12 2" xfId="3508" xr:uid="{00000000-0005-0000-0000-0000B40D0000}"/>
    <cellStyle name="Normal 14 18 13" xfId="3509" xr:uid="{00000000-0005-0000-0000-0000B50D0000}"/>
    <cellStyle name="Normal 14 18 13 2" xfId="3510" xr:uid="{00000000-0005-0000-0000-0000B60D0000}"/>
    <cellStyle name="Normal 14 18 14" xfId="3511" xr:uid="{00000000-0005-0000-0000-0000B70D0000}"/>
    <cellStyle name="Normal 14 18 14 2" xfId="3512" xr:uid="{00000000-0005-0000-0000-0000B80D0000}"/>
    <cellStyle name="Normal 14 18 15" xfId="3513" xr:uid="{00000000-0005-0000-0000-0000B90D0000}"/>
    <cellStyle name="Normal 14 18 15 2" xfId="3514" xr:uid="{00000000-0005-0000-0000-0000BA0D0000}"/>
    <cellStyle name="Normal 14 18 16" xfId="3515" xr:uid="{00000000-0005-0000-0000-0000BB0D0000}"/>
    <cellStyle name="Normal 14 18 2" xfId="3516" xr:uid="{00000000-0005-0000-0000-0000BC0D0000}"/>
    <cellStyle name="Normal 14 18 2 10" xfId="3517" xr:uid="{00000000-0005-0000-0000-0000BD0D0000}"/>
    <cellStyle name="Normal 14 18 2 10 2" xfId="3518" xr:uid="{00000000-0005-0000-0000-0000BE0D0000}"/>
    <cellStyle name="Normal 14 18 2 11" xfId="3519" xr:uid="{00000000-0005-0000-0000-0000BF0D0000}"/>
    <cellStyle name="Normal 14 18 2 11 2" xfId="3520" xr:uid="{00000000-0005-0000-0000-0000C00D0000}"/>
    <cellStyle name="Normal 14 18 2 12" xfId="3521" xr:uid="{00000000-0005-0000-0000-0000C10D0000}"/>
    <cellStyle name="Normal 14 18 2 12 2" xfId="3522" xr:uid="{00000000-0005-0000-0000-0000C20D0000}"/>
    <cellStyle name="Normal 14 18 2 13" xfId="3523" xr:uid="{00000000-0005-0000-0000-0000C30D0000}"/>
    <cellStyle name="Normal 14 18 2 13 2" xfId="3524" xr:uid="{00000000-0005-0000-0000-0000C40D0000}"/>
    <cellStyle name="Normal 14 18 2 14" xfId="3525" xr:uid="{00000000-0005-0000-0000-0000C50D0000}"/>
    <cellStyle name="Normal 14 18 2 14 2" xfId="3526" xr:uid="{00000000-0005-0000-0000-0000C60D0000}"/>
    <cellStyle name="Normal 14 18 2 15" xfId="3527" xr:uid="{00000000-0005-0000-0000-0000C70D0000}"/>
    <cellStyle name="Normal 14 18 2 2" xfId="3528" xr:uid="{00000000-0005-0000-0000-0000C80D0000}"/>
    <cellStyle name="Normal 14 18 2 2 2" xfId="3529" xr:uid="{00000000-0005-0000-0000-0000C90D0000}"/>
    <cellStyle name="Normal 14 18 2 3" xfId="3530" xr:uid="{00000000-0005-0000-0000-0000CA0D0000}"/>
    <cellStyle name="Normal 14 18 2 3 2" xfId="3531" xr:uid="{00000000-0005-0000-0000-0000CB0D0000}"/>
    <cellStyle name="Normal 14 18 2 4" xfId="3532" xr:uid="{00000000-0005-0000-0000-0000CC0D0000}"/>
    <cellStyle name="Normal 14 18 2 4 2" xfId="3533" xr:uid="{00000000-0005-0000-0000-0000CD0D0000}"/>
    <cellStyle name="Normal 14 18 2 5" xfId="3534" xr:uid="{00000000-0005-0000-0000-0000CE0D0000}"/>
    <cellStyle name="Normal 14 18 2 5 2" xfId="3535" xr:uid="{00000000-0005-0000-0000-0000CF0D0000}"/>
    <cellStyle name="Normal 14 18 2 6" xfId="3536" xr:uid="{00000000-0005-0000-0000-0000D00D0000}"/>
    <cellStyle name="Normal 14 18 2 6 2" xfId="3537" xr:uid="{00000000-0005-0000-0000-0000D10D0000}"/>
    <cellStyle name="Normal 14 18 2 7" xfId="3538" xr:uid="{00000000-0005-0000-0000-0000D20D0000}"/>
    <cellStyle name="Normal 14 18 2 7 2" xfId="3539" xr:uid="{00000000-0005-0000-0000-0000D30D0000}"/>
    <cellStyle name="Normal 14 18 2 8" xfId="3540" xr:uid="{00000000-0005-0000-0000-0000D40D0000}"/>
    <cellStyle name="Normal 14 18 2 8 2" xfId="3541" xr:uid="{00000000-0005-0000-0000-0000D50D0000}"/>
    <cellStyle name="Normal 14 18 2 9" xfId="3542" xr:uid="{00000000-0005-0000-0000-0000D60D0000}"/>
    <cellStyle name="Normal 14 18 2 9 2" xfId="3543" xr:uid="{00000000-0005-0000-0000-0000D70D0000}"/>
    <cellStyle name="Normal 14 18 3" xfId="3544" xr:uid="{00000000-0005-0000-0000-0000D80D0000}"/>
    <cellStyle name="Normal 14 18 3 10" xfId="3545" xr:uid="{00000000-0005-0000-0000-0000D90D0000}"/>
    <cellStyle name="Normal 14 18 3 10 2" xfId="3546" xr:uid="{00000000-0005-0000-0000-0000DA0D0000}"/>
    <cellStyle name="Normal 14 18 3 11" xfId="3547" xr:uid="{00000000-0005-0000-0000-0000DB0D0000}"/>
    <cellStyle name="Normal 14 18 3 2" xfId="3548" xr:uid="{00000000-0005-0000-0000-0000DC0D0000}"/>
    <cellStyle name="Normal 14 18 3 2 2" xfId="3549" xr:uid="{00000000-0005-0000-0000-0000DD0D0000}"/>
    <cellStyle name="Normal 14 18 3 3" xfId="3550" xr:uid="{00000000-0005-0000-0000-0000DE0D0000}"/>
    <cellStyle name="Normal 14 18 3 3 2" xfId="3551" xr:uid="{00000000-0005-0000-0000-0000DF0D0000}"/>
    <cellStyle name="Normal 14 18 3 4" xfId="3552" xr:uid="{00000000-0005-0000-0000-0000E00D0000}"/>
    <cellStyle name="Normal 14 18 3 4 2" xfId="3553" xr:uid="{00000000-0005-0000-0000-0000E10D0000}"/>
    <cellStyle name="Normal 14 18 3 5" xfId="3554" xr:uid="{00000000-0005-0000-0000-0000E20D0000}"/>
    <cellStyle name="Normal 14 18 3 5 2" xfId="3555" xr:uid="{00000000-0005-0000-0000-0000E30D0000}"/>
    <cellStyle name="Normal 14 18 3 6" xfId="3556" xr:uid="{00000000-0005-0000-0000-0000E40D0000}"/>
    <cellStyle name="Normal 14 18 3 6 2" xfId="3557" xr:uid="{00000000-0005-0000-0000-0000E50D0000}"/>
    <cellStyle name="Normal 14 18 3 7" xfId="3558" xr:uid="{00000000-0005-0000-0000-0000E60D0000}"/>
    <cellStyle name="Normal 14 18 3 7 2" xfId="3559" xr:uid="{00000000-0005-0000-0000-0000E70D0000}"/>
    <cellStyle name="Normal 14 18 3 8" xfId="3560" xr:uid="{00000000-0005-0000-0000-0000E80D0000}"/>
    <cellStyle name="Normal 14 18 3 8 2" xfId="3561" xr:uid="{00000000-0005-0000-0000-0000E90D0000}"/>
    <cellStyle name="Normal 14 18 3 9" xfId="3562" xr:uid="{00000000-0005-0000-0000-0000EA0D0000}"/>
    <cellStyle name="Normal 14 18 3 9 2" xfId="3563" xr:uid="{00000000-0005-0000-0000-0000EB0D0000}"/>
    <cellStyle name="Normal 14 18 4" xfId="3564" xr:uid="{00000000-0005-0000-0000-0000EC0D0000}"/>
    <cellStyle name="Normal 14 18 4 2" xfId="3565" xr:uid="{00000000-0005-0000-0000-0000ED0D0000}"/>
    <cellStyle name="Normal 14 18 5" xfId="3566" xr:uid="{00000000-0005-0000-0000-0000EE0D0000}"/>
    <cellStyle name="Normal 14 18 5 2" xfId="3567" xr:uid="{00000000-0005-0000-0000-0000EF0D0000}"/>
    <cellStyle name="Normal 14 18 6" xfId="3568" xr:uid="{00000000-0005-0000-0000-0000F00D0000}"/>
    <cellStyle name="Normal 14 18 6 2" xfId="3569" xr:uid="{00000000-0005-0000-0000-0000F10D0000}"/>
    <cellStyle name="Normal 14 18 7" xfId="3570" xr:uid="{00000000-0005-0000-0000-0000F20D0000}"/>
    <cellStyle name="Normal 14 18 7 2" xfId="3571" xr:uid="{00000000-0005-0000-0000-0000F30D0000}"/>
    <cellStyle name="Normal 14 18 8" xfId="3572" xr:uid="{00000000-0005-0000-0000-0000F40D0000}"/>
    <cellStyle name="Normal 14 18 8 2" xfId="3573" xr:uid="{00000000-0005-0000-0000-0000F50D0000}"/>
    <cellStyle name="Normal 14 18 9" xfId="3574" xr:uid="{00000000-0005-0000-0000-0000F60D0000}"/>
    <cellStyle name="Normal 14 18 9 2" xfId="3575" xr:uid="{00000000-0005-0000-0000-0000F70D0000}"/>
    <cellStyle name="Normal 14 19" xfId="3576" xr:uid="{00000000-0005-0000-0000-0000F80D0000}"/>
    <cellStyle name="Normal 14 19 10" xfId="3577" xr:uid="{00000000-0005-0000-0000-0000F90D0000}"/>
    <cellStyle name="Normal 14 19 10 2" xfId="3578" xr:uid="{00000000-0005-0000-0000-0000FA0D0000}"/>
    <cellStyle name="Normal 14 19 11" xfId="3579" xr:uid="{00000000-0005-0000-0000-0000FB0D0000}"/>
    <cellStyle name="Normal 14 19 11 2" xfId="3580" xr:uid="{00000000-0005-0000-0000-0000FC0D0000}"/>
    <cellStyle name="Normal 14 19 12" xfId="3581" xr:uid="{00000000-0005-0000-0000-0000FD0D0000}"/>
    <cellStyle name="Normal 14 19 12 2" xfId="3582" xr:uid="{00000000-0005-0000-0000-0000FE0D0000}"/>
    <cellStyle name="Normal 14 19 13" xfId="3583" xr:uid="{00000000-0005-0000-0000-0000FF0D0000}"/>
    <cellStyle name="Normal 14 19 13 2" xfId="3584" xr:uid="{00000000-0005-0000-0000-0000000E0000}"/>
    <cellStyle name="Normal 14 19 14" xfId="3585" xr:uid="{00000000-0005-0000-0000-0000010E0000}"/>
    <cellStyle name="Normal 14 19 14 2" xfId="3586" xr:uid="{00000000-0005-0000-0000-0000020E0000}"/>
    <cellStyle name="Normal 14 19 15" xfId="3587" xr:uid="{00000000-0005-0000-0000-0000030E0000}"/>
    <cellStyle name="Normal 14 19 15 2" xfId="3588" xr:uid="{00000000-0005-0000-0000-0000040E0000}"/>
    <cellStyle name="Normal 14 19 16" xfId="3589" xr:uid="{00000000-0005-0000-0000-0000050E0000}"/>
    <cellStyle name="Normal 14 19 2" xfId="3590" xr:uid="{00000000-0005-0000-0000-0000060E0000}"/>
    <cellStyle name="Normal 14 19 2 10" xfId="3591" xr:uid="{00000000-0005-0000-0000-0000070E0000}"/>
    <cellStyle name="Normal 14 19 2 10 2" xfId="3592" xr:uid="{00000000-0005-0000-0000-0000080E0000}"/>
    <cellStyle name="Normal 14 19 2 11" xfId="3593" xr:uid="{00000000-0005-0000-0000-0000090E0000}"/>
    <cellStyle name="Normal 14 19 2 2" xfId="3594" xr:uid="{00000000-0005-0000-0000-00000A0E0000}"/>
    <cellStyle name="Normal 14 19 2 2 2" xfId="3595" xr:uid="{00000000-0005-0000-0000-00000B0E0000}"/>
    <cellStyle name="Normal 14 19 2 3" xfId="3596" xr:uid="{00000000-0005-0000-0000-00000C0E0000}"/>
    <cellStyle name="Normal 14 19 2 3 2" xfId="3597" xr:uid="{00000000-0005-0000-0000-00000D0E0000}"/>
    <cellStyle name="Normal 14 19 2 4" xfId="3598" xr:uid="{00000000-0005-0000-0000-00000E0E0000}"/>
    <cellStyle name="Normal 14 19 2 4 2" xfId="3599" xr:uid="{00000000-0005-0000-0000-00000F0E0000}"/>
    <cellStyle name="Normal 14 19 2 5" xfId="3600" xr:uid="{00000000-0005-0000-0000-0000100E0000}"/>
    <cellStyle name="Normal 14 19 2 5 2" xfId="3601" xr:uid="{00000000-0005-0000-0000-0000110E0000}"/>
    <cellStyle name="Normal 14 19 2 6" xfId="3602" xr:uid="{00000000-0005-0000-0000-0000120E0000}"/>
    <cellStyle name="Normal 14 19 2 6 2" xfId="3603" xr:uid="{00000000-0005-0000-0000-0000130E0000}"/>
    <cellStyle name="Normal 14 19 2 7" xfId="3604" xr:uid="{00000000-0005-0000-0000-0000140E0000}"/>
    <cellStyle name="Normal 14 19 2 7 2" xfId="3605" xr:uid="{00000000-0005-0000-0000-0000150E0000}"/>
    <cellStyle name="Normal 14 19 2 8" xfId="3606" xr:uid="{00000000-0005-0000-0000-0000160E0000}"/>
    <cellStyle name="Normal 14 19 2 8 2" xfId="3607" xr:uid="{00000000-0005-0000-0000-0000170E0000}"/>
    <cellStyle name="Normal 14 19 2 9" xfId="3608" xr:uid="{00000000-0005-0000-0000-0000180E0000}"/>
    <cellStyle name="Normal 14 19 2 9 2" xfId="3609" xr:uid="{00000000-0005-0000-0000-0000190E0000}"/>
    <cellStyle name="Normal 14 19 3" xfId="3610" xr:uid="{00000000-0005-0000-0000-00001A0E0000}"/>
    <cellStyle name="Normal 14 19 3 10" xfId="3611" xr:uid="{00000000-0005-0000-0000-00001B0E0000}"/>
    <cellStyle name="Normal 14 19 3 10 2" xfId="3612" xr:uid="{00000000-0005-0000-0000-00001C0E0000}"/>
    <cellStyle name="Normal 14 19 3 11" xfId="3613" xr:uid="{00000000-0005-0000-0000-00001D0E0000}"/>
    <cellStyle name="Normal 14 19 3 2" xfId="3614" xr:uid="{00000000-0005-0000-0000-00001E0E0000}"/>
    <cellStyle name="Normal 14 19 3 2 2" xfId="3615" xr:uid="{00000000-0005-0000-0000-00001F0E0000}"/>
    <cellStyle name="Normal 14 19 3 3" xfId="3616" xr:uid="{00000000-0005-0000-0000-0000200E0000}"/>
    <cellStyle name="Normal 14 19 3 3 2" xfId="3617" xr:uid="{00000000-0005-0000-0000-0000210E0000}"/>
    <cellStyle name="Normal 14 19 3 4" xfId="3618" xr:uid="{00000000-0005-0000-0000-0000220E0000}"/>
    <cellStyle name="Normal 14 19 3 4 2" xfId="3619" xr:uid="{00000000-0005-0000-0000-0000230E0000}"/>
    <cellStyle name="Normal 14 19 3 5" xfId="3620" xr:uid="{00000000-0005-0000-0000-0000240E0000}"/>
    <cellStyle name="Normal 14 19 3 5 2" xfId="3621" xr:uid="{00000000-0005-0000-0000-0000250E0000}"/>
    <cellStyle name="Normal 14 19 3 6" xfId="3622" xr:uid="{00000000-0005-0000-0000-0000260E0000}"/>
    <cellStyle name="Normal 14 19 3 6 2" xfId="3623" xr:uid="{00000000-0005-0000-0000-0000270E0000}"/>
    <cellStyle name="Normal 14 19 3 7" xfId="3624" xr:uid="{00000000-0005-0000-0000-0000280E0000}"/>
    <cellStyle name="Normal 14 19 3 7 2" xfId="3625" xr:uid="{00000000-0005-0000-0000-0000290E0000}"/>
    <cellStyle name="Normal 14 19 3 8" xfId="3626" xr:uid="{00000000-0005-0000-0000-00002A0E0000}"/>
    <cellStyle name="Normal 14 19 3 8 2" xfId="3627" xr:uid="{00000000-0005-0000-0000-00002B0E0000}"/>
    <cellStyle name="Normal 14 19 3 9" xfId="3628" xr:uid="{00000000-0005-0000-0000-00002C0E0000}"/>
    <cellStyle name="Normal 14 19 3 9 2" xfId="3629" xr:uid="{00000000-0005-0000-0000-00002D0E0000}"/>
    <cellStyle name="Normal 14 19 4" xfId="3630" xr:uid="{00000000-0005-0000-0000-00002E0E0000}"/>
    <cellStyle name="Normal 14 19 4 2" xfId="3631" xr:uid="{00000000-0005-0000-0000-00002F0E0000}"/>
    <cellStyle name="Normal 14 19 5" xfId="3632" xr:uid="{00000000-0005-0000-0000-0000300E0000}"/>
    <cellStyle name="Normal 14 19 5 2" xfId="3633" xr:uid="{00000000-0005-0000-0000-0000310E0000}"/>
    <cellStyle name="Normal 14 19 6" xfId="3634" xr:uid="{00000000-0005-0000-0000-0000320E0000}"/>
    <cellStyle name="Normal 14 19 6 2" xfId="3635" xr:uid="{00000000-0005-0000-0000-0000330E0000}"/>
    <cellStyle name="Normal 14 19 7" xfId="3636" xr:uid="{00000000-0005-0000-0000-0000340E0000}"/>
    <cellStyle name="Normal 14 19 7 2" xfId="3637" xr:uid="{00000000-0005-0000-0000-0000350E0000}"/>
    <cellStyle name="Normal 14 19 8" xfId="3638" xr:uid="{00000000-0005-0000-0000-0000360E0000}"/>
    <cellStyle name="Normal 14 19 8 2" xfId="3639" xr:uid="{00000000-0005-0000-0000-0000370E0000}"/>
    <cellStyle name="Normal 14 19 9" xfId="3640" xr:uid="{00000000-0005-0000-0000-0000380E0000}"/>
    <cellStyle name="Normal 14 19 9 2" xfId="3641" xr:uid="{00000000-0005-0000-0000-0000390E0000}"/>
    <cellStyle name="Normal 14 2" xfId="3642" xr:uid="{00000000-0005-0000-0000-00003A0E0000}"/>
    <cellStyle name="Normal 14 2 10" xfId="3643" xr:uid="{00000000-0005-0000-0000-00003B0E0000}"/>
    <cellStyle name="Normal 14 2 10 2" xfId="3644" xr:uid="{00000000-0005-0000-0000-00003C0E0000}"/>
    <cellStyle name="Normal 14 2 11" xfId="3645" xr:uid="{00000000-0005-0000-0000-00003D0E0000}"/>
    <cellStyle name="Normal 14 2 11 2" xfId="3646" xr:uid="{00000000-0005-0000-0000-00003E0E0000}"/>
    <cellStyle name="Normal 14 2 12" xfId="3647" xr:uid="{00000000-0005-0000-0000-00003F0E0000}"/>
    <cellStyle name="Normal 14 2 12 2" xfId="3648" xr:uid="{00000000-0005-0000-0000-0000400E0000}"/>
    <cellStyle name="Normal 14 2 13" xfId="3649" xr:uid="{00000000-0005-0000-0000-0000410E0000}"/>
    <cellStyle name="Normal 14 2 13 2" xfId="3650" xr:uid="{00000000-0005-0000-0000-0000420E0000}"/>
    <cellStyle name="Normal 14 2 14" xfId="3651" xr:uid="{00000000-0005-0000-0000-0000430E0000}"/>
    <cellStyle name="Normal 14 2 14 2" xfId="3652" xr:uid="{00000000-0005-0000-0000-0000440E0000}"/>
    <cellStyle name="Normal 14 2 15" xfId="3653" xr:uid="{00000000-0005-0000-0000-0000450E0000}"/>
    <cellStyle name="Normal 14 2 15 2" xfId="3654" xr:uid="{00000000-0005-0000-0000-0000460E0000}"/>
    <cellStyle name="Normal 14 2 16" xfId="3655" xr:uid="{00000000-0005-0000-0000-0000470E0000}"/>
    <cellStyle name="Normal 14 2 17" xfId="3656" xr:uid="{00000000-0005-0000-0000-0000480E0000}"/>
    <cellStyle name="Normal 14 2 18" xfId="3657" xr:uid="{00000000-0005-0000-0000-0000490E0000}"/>
    <cellStyle name="Normal 14 2 2" xfId="3658" xr:uid="{00000000-0005-0000-0000-00004A0E0000}"/>
    <cellStyle name="Normal 14 2 2 10" xfId="3659" xr:uid="{00000000-0005-0000-0000-00004B0E0000}"/>
    <cellStyle name="Normal 14 2 2 10 2" xfId="3660" xr:uid="{00000000-0005-0000-0000-00004C0E0000}"/>
    <cellStyle name="Normal 14 2 2 11" xfId="3661" xr:uid="{00000000-0005-0000-0000-00004D0E0000}"/>
    <cellStyle name="Normal 14 2 2 11 2" xfId="3662" xr:uid="{00000000-0005-0000-0000-00004E0E0000}"/>
    <cellStyle name="Normal 14 2 2 12" xfId="3663" xr:uid="{00000000-0005-0000-0000-00004F0E0000}"/>
    <cellStyle name="Normal 14 2 2 12 2" xfId="3664" xr:uid="{00000000-0005-0000-0000-0000500E0000}"/>
    <cellStyle name="Normal 14 2 2 13" xfId="3665" xr:uid="{00000000-0005-0000-0000-0000510E0000}"/>
    <cellStyle name="Normal 14 2 2 13 2" xfId="3666" xr:uid="{00000000-0005-0000-0000-0000520E0000}"/>
    <cellStyle name="Normal 14 2 2 14" xfId="3667" xr:uid="{00000000-0005-0000-0000-0000530E0000}"/>
    <cellStyle name="Normal 14 2 2 14 2" xfId="3668" xr:uid="{00000000-0005-0000-0000-0000540E0000}"/>
    <cellStyle name="Normal 14 2 2 15" xfId="3669" xr:uid="{00000000-0005-0000-0000-0000550E0000}"/>
    <cellStyle name="Normal 14 2 2 2" xfId="3670" xr:uid="{00000000-0005-0000-0000-0000560E0000}"/>
    <cellStyle name="Normal 14 2 2 2 2" xfId="3671" xr:uid="{00000000-0005-0000-0000-0000570E0000}"/>
    <cellStyle name="Normal 14 2 2 3" xfId="3672" xr:uid="{00000000-0005-0000-0000-0000580E0000}"/>
    <cellStyle name="Normal 14 2 2 3 2" xfId="3673" xr:uid="{00000000-0005-0000-0000-0000590E0000}"/>
    <cellStyle name="Normal 14 2 2 4" xfId="3674" xr:uid="{00000000-0005-0000-0000-00005A0E0000}"/>
    <cellStyle name="Normal 14 2 2 4 2" xfId="3675" xr:uid="{00000000-0005-0000-0000-00005B0E0000}"/>
    <cellStyle name="Normal 14 2 2 5" xfId="3676" xr:uid="{00000000-0005-0000-0000-00005C0E0000}"/>
    <cellStyle name="Normal 14 2 2 5 2" xfId="3677" xr:uid="{00000000-0005-0000-0000-00005D0E0000}"/>
    <cellStyle name="Normal 14 2 2 6" xfId="3678" xr:uid="{00000000-0005-0000-0000-00005E0E0000}"/>
    <cellStyle name="Normal 14 2 2 6 2" xfId="3679" xr:uid="{00000000-0005-0000-0000-00005F0E0000}"/>
    <cellStyle name="Normal 14 2 2 7" xfId="3680" xr:uid="{00000000-0005-0000-0000-0000600E0000}"/>
    <cellStyle name="Normal 14 2 2 7 2" xfId="3681" xr:uid="{00000000-0005-0000-0000-0000610E0000}"/>
    <cellStyle name="Normal 14 2 2 8" xfId="3682" xr:uid="{00000000-0005-0000-0000-0000620E0000}"/>
    <cellStyle name="Normal 14 2 2 8 2" xfId="3683" xr:uid="{00000000-0005-0000-0000-0000630E0000}"/>
    <cellStyle name="Normal 14 2 2 9" xfId="3684" xr:uid="{00000000-0005-0000-0000-0000640E0000}"/>
    <cellStyle name="Normal 14 2 2 9 2" xfId="3685" xr:uid="{00000000-0005-0000-0000-0000650E0000}"/>
    <cellStyle name="Normal 14 2 3" xfId="3686" xr:uid="{00000000-0005-0000-0000-0000660E0000}"/>
    <cellStyle name="Normal 14 2 3 10" xfId="3687" xr:uid="{00000000-0005-0000-0000-0000670E0000}"/>
    <cellStyle name="Normal 14 2 3 10 2" xfId="3688" xr:uid="{00000000-0005-0000-0000-0000680E0000}"/>
    <cellStyle name="Normal 14 2 3 11" xfId="3689" xr:uid="{00000000-0005-0000-0000-0000690E0000}"/>
    <cellStyle name="Normal 14 2 3 2" xfId="3690" xr:uid="{00000000-0005-0000-0000-00006A0E0000}"/>
    <cellStyle name="Normal 14 2 3 2 2" xfId="3691" xr:uid="{00000000-0005-0000-0000-00006B0E0000}"/>
    <cellStyle name="Normal 14 2 3 3" xfId="3692" xr:uid="{00000000-0005-0000-0000-00006C0E0000}"/>
    <cellStyle name="Normal 14 2 3 3 2" xfId="3693" xr:uid="{00000000-0005-0000-0000-00006D0E0000}"/>
    <cellStyle name="Normal 14 2 3 4" xfId="3694" xr:uid="{00000000-0005-0000-0000-00006E0E0000}"/>
    <cellStyle name="Normal 14 2 3 4 2" xfId="3695" xr:uid="{00000000-0005-0000-0000-00006F0E0000}"/>
    <cellStyle name="Normal 14 2 3 5" xfId="3696" xr:uid="{00000000-0005-0000-0000-0000700E0000}"/>
    <cellStyle name="Normal 14 2 3 5 2" xfId="3697" xr:uid="{00000000-0005-0000-0000-0000710E0000}"/>
    <cellStyle name="Normal 14 2 3 6" xfId="3698" xr:uid="{00000000-0005-0000-0000-0000720E0000}"/>
    <cellStyle name="Normal 14 2 3 6 2" xfId="3699" xr:uid="{00000000-0005-0000-0000-0000730E0000}"/>
    <cellStyle name="Normal 14 2 3 7" xfId="3700" xr:uid="{00000000-0005-0000-0000-0000740E0000}"/>
    <cellStyle name="Normal 14 2 3 7 2" xfId="3701" xr:uid="{00000000-0005-0000-0000-0000750E0000}"/>
    <cellStyle name="Normal 14 2 3 8" xfId="3702" xr:uid="{00000000-0005-0000-0000-0000760E0000}"/>
    <cellStyle name="Normal 14 2 3 8 2" xfId="3703" xr:uid="{00000000-0005-0000-0000-0000770E0000}"/>
    <cellStyle name="Normal 14 2 3 9" xfId="3704" xr:uid="{00000000-0005-0000-0000-0000780E0000}"/>
    <cellStyle name="Normal 14 2 3 9 2" xfId="3705" xr:uid="{00000000-0005-0000-0000-0000790E0000}"/>
    <cellStyle name="Normal 14 2 4" xfId="3706" xr:uid="{00000000-0005-0000-0000-00007A0E0000}"/>
    <cellStyle name="Normal 14 2 4 2" xfId="3707" xr:uid="{00000000-0005-0000-0000-00007B0E0000}"/>
    <cellStyle name="Normal 14 2 5" xfId="3708" xr:uid="{00000000-0005-0000-0000-00007C0E0000}"/>
    <cellStyle name="Normal 14 2 5 2" xfId="3709" xr:uid="{00000000-0005-0000-0000-00007D0E0000}"/>
    <cellStyle name="Normal 14 2 6" xfId="3710" xr:uid="{00000000-0005-0000-0000-00007E0E0000}"/>
    <cellStyle name="Normal 14 2 6 2" xfId="3711" xr:uid="{00000000-0005-0000-0000-00007F0E0000}"/>
    <cellStyle name="Normal 14 2 7" xfId="3712" xr:uid="{00000000-0005-0000-0000-0000800E0000}"/>
    <cellStyle name="Normal 14 2 7 2" xfId="3713" xr:uid="{00000000-0005-0000-0000-0000810E0000}"/>
    <cellStyle name="Normal 14 2 8" xfId="3714" xr:uid="{00000000-0005-0000-0000-0000820E0000}"/>
    <cellStyle name="Normal 14 2 8 2" xfId="3715" xr:uid="{00000000-0005-0000-0000-0000830E0000}"/>
    <cellStyle name="Normal 14 2 9" xfId="3716" xr:uid="{00000000-0005-0000-0000-0000840E0000}"/>
    <cellStyle name="Normal 14 2 9 2" xfId="3717" xr:uid="{00000000-0005-0000-0000-0000850E0000}"/>
    <cellStyle name="Normal 14 20" xfId="3718" xr:uid="{00000000-0005-0000-0000-0000860E0000}"/>
    <cellStyle name="Normal 14 20 10" xfId="3719" xr:uid="{00000000-0005-0000-0000-0000870E0000}"/>
    <cellStyle name="Normal 14 20 10 2" xfId="3720" xr:uid="{00000000-0005-0000-0000-0000880E0000}"/>
    <cellStyle name="Normal 14 20 11" xfId="3721" xr:uid="{00000000-0005-0000-0000-0000890E0000}"/>
    <cellStyle name="Normal 14 20 2" xfId="3722" xr:uid="{00000000-0005-0000-0000-00008A0E0000}"/>
    <cellStyle name="Normal 14 20 2 2" xfId="3723" xr:uid="{00000000-0005-0000-0000-00008B0E0000}"/>
    <cellStyle name="Normal 14 20 3" xfId="3724" xr:uid="{00000000-0005-0000-0000-00008C0E0000}"/>
    <cellStyle name="Normal 14 20 3 2" xfId="3725" xr:uid="{00000000-0005-0000-0000-00008D0E0000}"/>
    <cellStyle name="Normal 14 20 4" xfId="3726" xr:uid="{00000000-0005-0000-0000-00008E0E0000}"/>
    <cellStyle name="Normal 14 20 4 2" xfId="3727" xr:uid="{00000000-0005-0000-0000-00008F0E0000}"/>
    <cellStyle name="Normal 14 20 5" xfId="3728" xr:uid="{00000000-0005-0000-0000-0000900E0000}"/>
    <cellStyle name="Normal 14 20 5 2" xfId="3729" xr:uid="{00000000-0005-0000-0000-0000910E0000}"/>
    <cellStyle name="Normal 14 20 6" xfId="3730" xr:uid="{00000000-0005-0000-0000-0000920E0000}"/>
    <cellStyle name="Normal 14 20 6 2" xfId="3731" xr:uid="{00000000-0005-0000-0000-0000930E0000}"/>
    <cellStyle name="Normal 14 20 7" xfId="3732" xr:uid="{00000000-0005-0000-0000-0000940E0000}"/>
    <cellStyle name="Normal 14 20 7 2" xfId="3733" xr:uid="{00000000-0005-0000-0000-0000950E0000}"/>
    <cellStyle name="Normal 14 20 8" xfId="3734" xr:uid="{00000000-0005-0000-0000-0000960E0000}"/>
    <cellStyle name="Normal 14 20 8 2" xfId="3735" xr:uid="{00000000-0005-0000-0000-0000970E0000}"/>
    <cellStyle name="Normal 14 20 9" xfId="3736" xr:uid="{00000000-0005-0000-0000-0000980E0000}"/>
    <cellStyle name="Normal 14 20 9 2" xfId="3737" xr:uid="{00000000-0005-0000-0000-0000990E0000}"/>
    <cellStyle name="Normal 14 21" xfId="3738" xr:uid="{00000000-0005-0000-0000-00009A0E0000}"/>
    <cellStyle name="Normal 14 21 10" xfId="3739" xr:uid="{00000000-0005-0000-0000-00009B0E0000}"/>
    <cellStyle name="Normal 14 21 10 2" xfId="3740" xr:uid="{00000000-0005-0000-0000-00009C0E0000}"/>
    <cellStyle name="Normal 14 21 11" xfId="3741" xr:uid="{00000000-0005-0000-0000-00009D0E0000}"/>
    <cellStyle name="Normal 14 21 2" xfId="3742" xr:uid="{00000000-0005-0000-0000-00009E0E0000}"/>
    <cellStyle name="Normal 14 21 2 2" xfId="3743" xr:uid="{00000000-0005-0000-0000-00009F0E0000}"/>
    <cellStyle name="Normal 14 21 3" xfId="3744" xr:uid="{00000000-0005-0000-0000-0000A00E0000}"/>
    <cellStyle name="Normal 14 21 3 2" xfId="3745" xr:uid="{00000000-0005-0000-0000-0000A10E0000}"/>
    <cellStyle name="Normal 14 21 4" xfId="3746" xr:uid="{00000000-0005-0000-0000-0000A20E0000}"/>
    <cellStyle name="Normal 14 21 4 2" xfId="3747" xr:uid="{00000000-0005-0000-0000-0000A30E0000}"/>
    <cellStyle name="Normal 14 21 5" xfId="3748" xr:uid="{00000000-0005-0000-0000-0000A40E0000}"/>
    <cellStyle name="Normal 14 21 5 2" xfId="3749" xr:uid="{00000000-0005-0000-0000-0000A50E0000}"/>
    <cellStyle name="Normal 14 21 6" xfId="3750" xr:uid="{00000000-0005-0000-0000-0000A60E0000}"/>
    <cellStyle name="Normal 14 21 6 2" xfId="3751" xr:uid="{00000000-0005-0000-0000-0000A70E0000}"/>
    <cellStyle name="Normal 14 21 7" xfId="3752" xr:uid="{00000000-0005-0000-0000-0000A80E0000}"/>
    <cellStyle name="Normal 14 21 7 2" xfId="3753" xr:uid="{00000000-0005-0000-0000-0000A90E0000}"/>
    <cellStyle name="Normal 14 21 8" xfId="3754" xr:uid="{00000000-0005-0000-0000-0000AA0E0000}"/>
    <cellStyle name="Normal 14 21 8 2" xfId="3755" xr:uid="{00000000-0005-0000-0000-0000AB0E0000}"/>
    <cellStyle name="Normal 14 21 9" xfId="3756" xr:uid="{00000000-0005-0000-0000-0000AC0E0000}"/>
    <cellStyle name="Normal 14 21 9 2" xfId="3757" xr:uid="{00000000-0005-0000-0000-0000AD0E0000}"/>
    <cellStyle name="Normal 14 22" xfId="3758" xr:uid="{00000000-0005-0000-0000-0000AE0E0000}"/>
    <cellStyle name="Normal 14 22 10" xfId="3759" xr:uid="{00000000-0005-0000-0000-0000AF0E0000}"/>
    <cellStyle name="Normal 14 22 10 2" xfId="3760" xr:uid="{00000000-0005-0000-0000-0000B00E0000}"/>
    <cellStyle name="Normal 14 22 11" xfId="3761" xr:uid="{00000000-0005-0000-0000-0000B10E0000}"/>
    <cellStyle name="Normal 14 22 2" xfId="3762" xr:uid="{00000000-0005-0000-0000-0000B20E0000}"/>
    <cellStyle name="Normal 14 22 2 2" xfId="3763" xr:uid="{00000000-0005-0000-0000-0000B30E0000}"/>
    <cellStyle name="Normal 14 22 3" xfId="3764" xr:uid="{00000000-0005-0000-0000-0000B40E0000}"/>
    <cellStyle name="Normal 14 22 3 2" xfId="3765" xr:uid="{00000000-0005-0000-0000-0000B50E0000}"/>
    <cellStyle name="Normal 14 22 4" xfId="3766" xr:uid="{00000000-0005-0000-0000-0000B60E0000}"/>
    <cellStyle name="Normal 14 22 4 2" xfId="3767" xr:uid="{00000000-0005-0000-0000-0000B70E0000}"/>
    <cellStyle name="Normal 14 22 5" xfId="3768" xr:uid="{00000000-0005-0000-0000-0000B80E0000}"/>
    <cellStyle name="Normal 14 22 5 2" xfId="3769" xr:uid="{00000000-0005-0000-0000-0000B90E0000}"/>
    <cellStyle name="Normal 14 22 6" xfId="3770" xr:uid="{00000000-0005-0000-0000-0000BA0E0000}"/>
    <cellStyle name="Normal 14 22 6 2" xfId="3771" xr:uid="{00000000-0005-0000-0000-0000BB0E0000}"/>
    <cellStyle name="Normal 14 22 7" xfId="3772" xr:uid="{00000000-0005-0000-0000-0000BC0E0000}"/>
    <cellStyle name="Normal 14 22 7 2" xfId="3773" xr:uid="{00000000-0005-0000-0000-0000BD0E0000}"/>
    <cellStyle name="Normal 14 22 8" xfId="3774" xr:uid="{00000000-0005-0000-0000-0000BE0E0000}"/>
    <cellStyle name="Normal 14 22 8 2" xfId="3775" xr:uid="{00000000-0005-0000-0000-0000BF0E0000}"/>
    <cellStyle name="Normal 14 22 9" xfId="3776" xr:uid="{00000000-0005-0000-0000-0000C00E0000}"/>
    <cellStyle name="Normal 14 22 9 2" xfId="3777" xr:uid="{00000000-0005-0000-0000-0000C10E0000}"/>
    <cellStyle name="Normal 14 23" xfId="3778" xr:uid="{00000000-0005-0000-0000-0000C20E0000}"/>
    <cellStyle name="Normal 14 23 10" xfId="3779" xr:uid="{00000000-0005-0000-0000-0000C30E0000}"/>
    <cellStyle name="Normal 14 23 10 2" xfId="3780" xr:uid="{00000000-0005-0000-0000-0000C40E0000}"/>
    <cellStyle name="Normal 14 23 11" xfId="3781" xr:uid="{00000000-0005-0000-0000-0000C50E0000}"/>
    <cellStyle name="Normal 14 23 2" xfId="3782" xr:uid="{00000000-0005-0000-0000-0000C60E0000}"/>
    <cellStyle name="Normal 14 23 2 2" xfId="3783" xr:uid="{00000000-0005-0000-0000-0000C70E0000}"/>
    <cellStyle name="Normal 14 23 3" xfId="3784" xr:uid="{00000000-0005-0000-0000-0000C80E0000}"/>
    <cellStyle name="Normal 14 23 3 2" xfId="3785" xr:uid="{00000000-0005-0000-0000-0000C90E0000}"/>
    <cellStyle name="Normal 14 23 4" xfId="3786" xr:uid="{00000000-0005-0000-0000-0000CA0E0000}"/>
    <cellStyle name="Normal 14 23 4 2" xfId="3787" xr:uid="{00000000-0005-0000-0000-0000CB0E0000}"/>
    <cellStyle name="Normal 14 23 5" xfId="3788" xr:uid="{00000000-0005-0000-0000-0000CC0E0000}"/>
    <cellStyle name="Normal 14 23 5 2" xfId="3789" xr:uid="{00000000-0005-0000-0000-0000CD0E0000}"/>
    <cellStyle name="Normal 14 23 6" xfId="3790" xr:uid="{00000000-0005-0000-0000-0000CE0E0000}"/>
    <cellStyle name="Normal 14 23 6 2" xfId="3791" xr:uid="{00000000-0005-0000-0000-0000CF0E0000}"/>
    <cellStyle name="Normal 14 23 7" xfId="3792" xr:uid="{00000000-0005-0000-0000-0000D00E0000}"/>
    <cellStyle name="Normal 14 23 7 2" xfId="3793" xr:uid="{00000000-0005-0000-0000-0000D10E0000}"/>
    <cellStyle name="Normal 14 23 8" xfId="3794" xr:uid="{00000000-0005-0000-0000-0000D20E0000}"/>
    <cellStyle name="Normal 14 23 8 2" xfId="3795" xr:uid="{00000000-0005-0000-0000-0000D30E0000}"/>
    <cellStyle name="Normal 14 23 9" xfId="3796" xr:uid="{00000000-0005-0000-0000-0000D40E0000}"/>
    <cellStyle name="Normal 14 23 9 2" xfId="3797" xr:uid="{00000000-0005-0000-0000-0000D50E0000}"/>
    <cellStyle name="Normal 14 24" xfId="3798" xr:uid="{00000000-0005-0000-0000-0000D60E0000}"/>
    <cellStyle name="Normal 14 24 10" xfId="3799" xr:uid="{00000000-0005-0000-0000-0000D70E0000}"/>
    <cellStyle name="Normal 14 24 10 2" xfId="3800" xr:uid="{00000000-0005-0000-0000-0000D80E0000}"/>
    <cellStyle name="Normal 14 24 11" xfId="3801" xr:uid="{00000000-0005-0000-0000-0000D90E0000}"/>
    <cellStyle name="Normal 14 24 2" xfId="3802" xr:uid="{00000000-0005-0000-0000-0000DA0E0000}"/>
    <cellStyle name="Normal 14 24 2 2" xfId="3803" xr:uid="{00000000-0005-0000-0000-0000DB0E0000}"/>
    <cellStyle name="Normal 14 24 3" xfId="3804" xr:uid="{00000000-0005-0000-0000-0000DC0E0000}"/>
    <cellStyle name="Normal 14 24 3 2" xfId="3805" xr:uid="{00000000-0005-0000-0000-0000DD0E0000}"/>
    <cellStyle name="Normal 14 24 4" xfId="3806" xr:uid="{00000000-0005-0000-0000-0000DE0E0000}"/>
    <cellStyle name="Normal 14 24 4 2" xfId="3807" xr:uid="{00000000-0005-0000-0000-0000DF0E0000}"/>
    <cellStyle name="Normal 14 24 5" xfId="3808" xr:uid="{00000000-0005-0000-0000-0000E00E0000}"/>
    <cellStyle name="Normal 14 24 5 2" xfId="3809" xr:uid="{00000000-0005-0000-0000-0000E10E0000}"/>
    <cellStyle name="Normal 14 24 6" xfId="3810" xr:uid="{00000000-0005-0000-0000-0000E20E0000}"/>
    <cellStyle name="Normal 14 24 6 2" xfId="3811" xr:uid="{00000000-0005-0000-0000-0000E30E0000}"/>
    <cellStyle name="Normal 14 24 7" xfId="3812" xr:uid="{00000000-0005-0000-0000-0000E40E0000}"/>
    <cellStyle name="Normal 14 24 7 2" xfId="3813" xr:uid="{00000000-0005-0000-0000-0000E50E0000}"/>
    <cellStyle name="Normal 14 24 8" xfId="3814" xr:uid="{00000000-0005-0000-0000-0000E60E0000}"/>
    <cellStyle name="Normal 14 24 8 2" xfId="3815" xr:uid="{00000000-0005-0000-0000-0000E70E0000}"/>
    <cellStyle name="Normal 14 24 9" xfId="3816" xr:uid="{00000000-0005-0000-0000-0000E80E0000}"/>
    <cellStyle name="Normal 14 24 9 2" xfId="3817" xr:uid="{00000000-0005-0000-0000-0000E90E0000}"/>
    <cellStyle name="Normal 14 25" xfId="3818" xr:uid="{00000000-0005-0000-0000-0000EA0E0000}"/>
    <cellStyle name="Normal 14 25 10" xfId="3819" xr:uid="{00000000-0005-0000-0000-0000EB0E0000}"/>
    <cellStyle name="Normal 14 25 10 2" xfId="3820" xr:uid="{00000000-0005-0000-0000-0000EC0E0000}"/>
    <cellStyle name="Normal 14 25 11" xfId="3821" xr:uid="{00000000-0005-0000-0000-0000ED0E0000}"/>
    <cellStyle name="Normal 14 25 2" xfId="3822" xr:uid="{00000000-0005-0000-0000-0000EE0E0000}"/>
    <cellStyle name="Normal 14 25 2 2" xfId="3823" xr:uid="{00000000-0005-0000-0000-0000EF0E0000}"/>
    <cellStyle name="Normal 14 25 3" xfId="3824" xr:uid="{00000000-0005-0000-0000-0000F00E0000}"/>
    <cellStyle name="Normal 14 25 3 2" xfId="3825" xr:uid="{00000000-0005-0000-0000-0000F10E0000}"/>
    <cellStyle name="Normal 14 25 4" xfId="3826" xr:uid="{00000000-0005-0000-0000-0000F20E0000}"/>
    <cellStyle name="Normal 14 25 4 2" xfId="3827" xr:uid="{00000000-0005-0000-0000-0000F30E0000}"/>
    <cellStyle name="Normal 14 25 5" xfId="3828" xr:uid="{00000000-0005-0000-0000-0000F40E0000}"/>
    <cellStyle name="Normal 14 25 5 2" xfId="3829" xr:uid="{00000000-0005-0000-0000-0000F50E0000}"/>
    <cellStyle name="Normal 14 25 6" xfId="3830" xr:uid="{00000000-0005-0000-0000-0000F60E0000}"/>
    <cellStyle name="Normal 14 25 6 2" xfId="3831" xr:uid="{00000000-0005-0000-0000-0000F70E0000}"/>
    <cellStyle name="Normal 14 25 7" xfId="3832" xr:uid="{00000000-0005-0000-0000-0000F80E0000}"/>
    <cellStyle name="Normal 14 25 7 2" xfId="3833" xr:uid="{00000000-0005-0000-0000-0000F90E0000}"/>
    <cellStyle name="Normal 14 25 8" xfId="3834" xr:uid="{00000000-0005-0000-0000-0000FA0E0000}"/>
    <cellStyle name="Normal 14 25 8 2" xfId="3835" xr:uid="{00000000-0005-0000-0000-0000FB0E0000}"/>
    <cellStyle name="Normal 14 25 9" xfId="3836" xr:uid="{00000000-0005-0000-0000-0000FC0E0000}"/>
    <cellStyle name="Normal 14 25 9 2" xfId="3837" xr:uid="{00000000-0005-0000-0000-0000FD0E0000}"/>
    <cellStyle name="Normal 14 26" xfId="3838" xr:uid="{00000000-0005-0000-0000-0000FE0E0000}"/>
    <cellStyle name="Normal 14 26 2" xfId="3839" xr:uid="{00000000-0005-0000-0000-0000FF0E0000}"/>
    <cellStyle name="Normal 14 27" xfId="3840" xr:uid="{00000000-0005-0000-0000-0000000F0000}"/>
    <cellStyle name="Normal 14 27 2" xfId="3841" xr:uid="{00000000-0005-0000-0000-0000010F0000}"/>
    <cellStyle name="Normal 14 28" xfId="3842" xr:uid="{00000000-0005-0000-0000-0000020F0000}"/>
    <cellStyle name="Normal 14 28 2" xfId="3843" xr:uid="{00000000-0005-0000-0000-0000030F0000}"/>
    <cellStyle name="Normal 14 29" xfId="3844" xr:uid="{00000000-0005-0000-0000-0000040F0000}"/>
    <cellStyle name="Normal 14 29 2" xfId="3845" xr:uid="{00000000-0005-0000-0000-0000050F0000}"/>
    <cellStyle name="Normal 14 3" xfId="3846" xr:uid="{00000000-0005-0000-0000-0000060F0000}"/>
    <cellStyle name="Normal 14 3 10" xfId="3847" xr:uid="{00000000-0005-0000-0000-0000070F0000}"/>
    <cellStyle name="Normal 14 3 10 2" xfId="3848" xr:uid="{00000000-0005-0000-0000-0000080F0000}"/>
    <cellStyle name="Normal 14 3 11" xfId="3849" xr:uid="{00000000-0005-0000-0000-0000090F0000}"/>
    <cellStyle name="Normal 14 3 11 2" xfId="3850" xr:uid="{00000000-0005-0000-0000-00000A0F0000}"/>
    <cellStyle name="Normal 14 3 12" xfId="3851" xr:uid="{00000000-0005-0000-0000-00000B0F0000}"/>
    <cellStyle name="Normal 14 3 12 2" xfId="3852" xr:uid="{00000000-0005-0000-0000-00000C0F0000}"/>
    <cellStyle name="Normal 14 3 13" xfId="3853" xr:uid="{00000000-0005-0000-0000-00000D0F0000}"/>
    <cellStyle name="Normal 14 3 13 2" xfId="3854" xr:uid="{00000000-0005-0000-0000-00000E0F0000}"/>
    <cellStyle name="Normal 14 3 14" xfId="3855" xr:uid="{00000000-0005-0000-0000-00000F0F0000}"/>
    <cellStyle name="Normal 14 3 14 2" xfId="3856" xr:uid="{00000000-0005-0000-0000-0000100F0000}"/>
    <cellStyle name="Normal 14 3 15" xfId="3857" xr:uid="{00000000-0005-0000-0000-0000110F0000}"/>
    <cellStyle name="Normal 14 3 15 2" xfId="3858" xr:uid="{00000000-0005-0000-0000-0000120F0000}"/>
    <cellStyle name="Normal 14 3 16" xfId="3859" xr:uid="{00000000-0005-0000-0000-0000130F0000}"/>
    <cellStyle name="Normal 14 3 17" xfId="3860" xr:uid="{00000000-0005-0000-0000-0000140F0000}"/>
    <cellStyle name="Normal 14 3 18" xfId="3861" xr:uid="{00000000-0005-0000-0000-0000150F0000}"/>
    <cellStyle name="Normal 14 3 2" xfId="3862" xr:uid="{00000000-0005-0000-0000-0000160F0000}"/>
    <cellStyle name="Normal 14 3 2 10" xfId="3863" xr:uid="{00000000-0005-0000-0000-0000170F0000}"/>
    <cellStyle name="Normal 14 3 2 10 2" xfId="3864" xr:uid="{00000000-0005-0000-0000-0000180F0000}"/>
    <cellStyle name="Normal 14 3 2 11" xfId="3865" xr:uid="{00000000-0005-0000-0000-0000190F0000}"/>
    <cellStyle name="Normal 14 3 2 11 2" xfId="3866" xr:uid="{00000000-0005-0000-0000-00001A0F0000}"/>
    <cellStyle name="Normal 14 3 2 12" xfId="3867" xr:uid="{00000000-0005-0000-0000-00001B0F0000}"/>
    <cellStyle name="Normal 14 3 2 12 2" xfId="3868" xr:uid="{00000000-0005-0000-0000-00001C0F0000}"/>
    <cellStyle name="Normal 14 3 2 13" xfId="3869" xr:uid="{00000000-0005-0000-0000-00001D0F0000}"/>
    <cellStyle name="Normal 14 3 2 13 2" xfId="3870" xr:uid="{00000000-0005-0000-0000-00001E0F0000}"/>
    <cellStyle name="Normal 14 3 2 14" xfId="3871" xr:uid="{00000000-0005-0000-0000-00001F0F0000}"/>
    <cellStyle name="Normal 14 3 2 14 2" xfId="3872" xr:uid="{00000000-0005-0000-0000-0000200F0000}"/>
    <cellStyle name="Normal 14 3 2 15" xfId="3873" xr:uid="{00000000-0005-0000-0000-0000210F0000}"/>
    <cellStyle name="Normal 14 3 2 2" xfId="3874" xr:uid="{00000000-0005-0000-0000-0000220F0000}"/>
    <cellStyle name="Normal 14 3 2 2 2" xfId="3875" xr:uid="{00000000-0005-0000-0000-0000230F0000}"/>
    <cellStyle name="Normal 14 3 2 3" xfId="3876" xr:uid="{00000000-0005-0000-0000-0000240F0000}"/>
    <cellStyle name="Normal 14 3 2 3 2" xfId="3877" xr:uid="{00000000-0005-0000-0000-0000250F0000}"/>
    <cellStyle name="Normal 14 3 2 4" xfId="3878" xr:uid="{00000000-0005-0000-0000-0000260F0000}"/>
    <cellStyle name="Normal 14 3 2 4 2" xfId="3879" xr:uid="{00000000-0005-0000-0000-0000270F0000}"/>
    <cellStyle name="Normal 14 3 2 5" xfId="3880" xr:uid="{00000000-0005-0000-0000-0000280F0000}"/>
    <cellStyle name="Normal 14 3 2 5 2" xfId="3881" xr:uid="{00000000-0005-0000-0000-0000290F0000}"/>
    <cellStyle name="Normal 14 3 2 6" xfId="3882" xr:uid="{00000000-0005-0000-0000-00002A0F0000}"/>
    <cellStyle name="Normal 14 3 2 6 2" xfId="3883" xr:uid="{00000000-0005-0000-0000-00002B0F0000}"/>
    <cellStyle name="Normal 14 3 2 7" xfId="3884" xr:uid="{00000000-0005-0000-0000-00002C0F0000}"/>
    <cellStyle name="Normal 14 3 2 7 2" xfId="3885" xr:uid="{00000000-0005-0000-0000-00002D0F0000}"/>
    <cellStyle name="Normal 14 3 2 8" xfId="3886" xr:uid="{00000000-0005-0000-0000-00002E0F0000}"/>
    <cellStyle name="Normal 14 3 2 8 2" xfId="3887" xr:uid="{00000000-0005-0000-0000-00002F0F0000}"/>
    <cellStyle name="Normal 14 3 2 9" xfId="3888" xr:uid="{00000000-0005-0000-0000-0000300F0000}"/>
    <cellStyle name="Normal 14 3 2 9 2" xfId="3889" xr:uid="{00000000-0005-0000-0000-0000310F0000}"/>
    <cellStyle name="Normal 14 3 3" xfId="3890" xr:uid="{00000000-0005-0000-0000-0000320F0000}"/>
    <cellStyle name="Normal 14 3 3 10" xfId="3891" xr:uid="{00000000-0005-0000-0000-0000330F0000}"/>
    <cellStyle name="Normal 14 3 3 10 2" xfId="3892" xr:uid="{00000000-0005-0000-0000-0000340F0000}"/>
    <cellStyle name="Normal 14 3 3 11" xfId="3893" xr:uid="{00000000-0005-0000-0000-0000350F0000}"/>
    <cellStyle name="Normal 14 3 3 2" xfId="3894" xr:uid="{00000000-0005-0000-0000-0000360F0000}"/>
    <cellStyle name="Normal 14 3 3 2 2" xfId="3895" xr:uid="{00000000-0005-0000-0000-0000370F0000}"/>
    <cellStyle name="Normal 14 3 3 3" xfId="3896" xr:uid="{00000000-0005-0000-0000-0000380F0000}"/>
    <cellStyle name="Normal 14 3 3 3 2" xfId="3897" xr:uid="{00000000-0005-0000-0000-0000390F0000}"/>
    <cellStyle name="Normal 14 3 3 4" xfId="3898" xr:uid="{00000000-0005-0000-0000-00003A0F0000}"/>
    <cellStyle name="Normal 14 3 3 4 2" xfId="3899" xr:uid="{00000000-0005-0000-0000-00003B0F0000}"/>
    <cellStyle name="Normal 14 3 3 5" xfId="3900" xr:uid="{00000000-0005-0000-0000-00003C0F0000}"/>
    <cellStyle name="Normal 14 3 3 5 2" xfId="3901" xr:uid="{00000000-0005-0000-0000-00003D0F0000}"/>
    <cellStyle name="Normal 14 3 3 6" xfId="3902" xr:uid="{00000000-0005-0000-0000-00003E0F0000}"/>
    <cellStyle name="Normal 14 3 3 6 2" xfId="3903" xr:uid="{00000000-0005-0000-0000-00003F0F0000}"/>
    <cellStyle name="Normal 14 3 3 7" xfId="3904" xr:uid="{00000000-0005-0000-0000-0000400F0000}"/>
    <cellStyle name="Normal 14 3 3 7 2" xfId="3905" xr:uid="{00000000-0005-0000-0000-0000410F0000}"/>
    <cellStyle name="Normal 14 3 3 8" xfId="3906" xr:uid="{00000000-0005-0000-0000-0000420F0000}"/>
    <cellStyle name="Normal 14 3 3 8 2" xfId="3907" xr:uid="{00000000-0005-0000-0000-0000430F0000}"/>
    <cellStyle name="Normal 14 3 3 9" xfId="3908" xr:uid="{00000000-0005-0000-0000-0000440F0000}"/>
    <cellStyle name="Normal 14 3 3 9 2" xfId="3909" xr:uid="{00000000-0005-0000-0000-0000450F0000}"/>
    <cellStyle name="Normal 14 3 4" xfId="3910" xr:uid="{00000000-0005-0000-0000-0000460F0000}"/>
    <cellStyle name="Normal 14 3 4 2" xfId="3911" xr:uid="{00000000-0005-0000-0000-0000470F0000}"/>
    <cellStyle name="Normal 14 3 5" xfId="3912" xr:uid="{00000000-0005-0000-0000-0000480F0000}"/>
    <cellStyle name="Normal 14 3 5 2" xfId="3913" xr:uid="{00000000-0005-0000-0000-0000490F0000}"/>
    <cellStyle name="Normal 14 3 6" xfId="3914" xr:uid="{00000000-0005-0000-0000-00004A0F0000}"/>
    <cellStyle name="Normal 14 3 6 2" xfId="3915" xr:uid="{00000000-0005-0000-0000-00004B0F0000}"/>
    <cellStyle name="Normal 14 3 7" xfId="3916" xr:uid="{00000000-0005-0000-0000-00004C0F0000}"/>
    <cellStyle name="Normal 14 3 7 2" xfId="3917" xr:uid="{00000000-0005-0000-0000-00004D0F0000}"/>
    <cellStyle name="Normal 14 3 8" xfId="3918" xr:uid="{00000000-0005-0000-0000-00004E0F0000}"/>
    <cellStyle name="Normal 14 3 8 2" xfId="3919" xr:uid="{00000000-0005-0000-0000-00004F0F0000}"/>
    <cellStyle name="Normal 14 3 9" xfId="3920" xr:uid="{00000000-0005-0000-0000-0000500F0000}"/>
    <cellStyle name="Normal 14 3 9 2" xfId="3921" xr:uid="{00000000-0005-0000-0000-0000510F0000}"/>
    <cellStyle name="Normal 14 30" xfId="3922" xr:uid="{00000000-0005-0000-0000-0000520F0000}"/>
    <cellStyle name="Normal 14 30 2" xfId="3923" xr:uid="{00000000-0005-0000-0000-0000530F0000}"/>
    <cellStyle name="Normal 14 31" xfId="3924" xr:uid="{00000000-0005-0000-0000-0000540F0000}"/>
    <cellStyle name="Normal 14 31 2" xfId="3925" xr:uid="{00000000-0005-0000-0000-0000550F0000}"/>
    <cellStyle name="Normal 14 32" xfId="3926" xr:uid="{00000000-0005-0000-0000-0000560F0000}"/>
    <cellStyle name="Normal 14 32 2" xfId="3927" xr:uid="{00000000-0005-0000-0000-0000570F0000}"/>
    <cellStyle name="Normal 14 33" xfId="3928" xr:uid="{00000000-0005-0000-0000-0000580F0000}"/>
    <cellStyle name="Normal 14 33 2" xfId="3929" xr:uid="{00000000-0005-0000-0000-0000590F0000}"/>
    <cellStyle name="Normal 14 34" xfId="3930" xr:uid="{00000000-0005-0000-0000-00005A0F0000}"/>
    <cellStyle name="Normal 14 34 2" xfId="3931" xr:uid="{00000000-0005-0000-0000-00005B0F0000}"/>
    <cellStyle name="Normal 14 35" xfId="3932" xr:uid="{00000000-0005-0000-0000-00005C0F0000}"/>
    <cellStyle name="Normal 14 35 2" xfId="3933" xr:uid="{00000000-0005-0000-0000-00005D0F0000}"/>
    <cellStyle name="Normal 14 36" xfId="3934" xr:uid="{00000000-0005-0000-0000-00005E0F0000}"/>
    <cellStyle name="Normal 14 36 2" xfId="3935" xr:uid="{00000000-0005-0000-0000-00005F0F0000}"/>
    <cellStyle name="Normal 14 37" xfId="3936" xr:uid="{00000000-0005-0000-0000-0000600F0000}"/>
    <cellStyle name="Normal 14 37 2" xfId="3937" xr:uid="{00000000-0005-0000-0000-0000610F0000}"/>
    <cellStyle name="Normal 14 38" xfId="3938" xr:uid="{00000000-0005-0000-0000-0000620F0000}"/>
    <cellStyle name="Normal 14 38 2" xfId="3939" xr:uid="{00000000-0005-0000-0000-0000630F0000}"/>
    <cellStyle name="Normal 14 39" xfId="3940" xr:uid="{00000000-0005-0000-0000-0000640F0000}"/>
    <cellStyle name="Normal 14 39 2" xfId="3941" xr:uid="{00000000-0005-0000-0000-0000650F0000}"/>
    <cellStyle name="Normal 14 4" xfId="3942" xr:uid="{00000000-0005-0000-0000-0000660F0000}"/>
    <cellStyle name="Normal 14 4 10" xfId="3943" xr:uid="{00000000-0005-0000-0000-0000670F0000}"/>
    <cellStyle name="Normal 14 4 10 2" xfId="3944" xr:uid="{00000000-0005-0000-0000-0000680F0000}"/>
    <cellStyle name="Normal 14 4 11" xfId="3945" xr:uid="{00000000-0005-0000-0000-0000690F0000}"/>
    <cellStyle name="Normal 14 4 11 2" xfId="3946" xr:uid="{00000000-0005-0000-0000-00006A0F0000}"/>
    <cellStyle name="Normal 14 4 12" xfId="3947" xr:uid="{00000000-0005-0000-0000-00006B0F0000}"/>
    <cellStyle name="Normal 14 4 12 2" xfId="3948" xr:uid="{00000000-0005-0000-0000-00006C0F0000}"/>
    <cellStyle name="Normal 14 4 13" xfId="3949" xr:uid="{00000000-0005-0000-0000-00006D0F0000}"/>
    <cellStyle name="Normal 14 4 13 2" xfId="3950" xr:uid="{00000000-0005-0000-0000-00006E0F0000}"/>
    <cellStyle name="Normal 14 4 14" xfId="3951" xr:uid="{00000000-0005-0000-0000-00006F0F0000}"/>
    <cellStyle name="Normal 14 4 14 2" xfId="3952" xr:uid="{00000000-0005-0000-0000-0000700F0000}"/>
    <cellStyle name="Normal 14 4 15" xfId="3953" xr:uid="{00000000-0005-0000-0000-0000710F0000}"/>
    <cellStyle name="Normal 14 4 15 2" xfId="3954" xr:uid="{00000000-0005-0000-0000-0000720F0000}"/>
    <cellStyle name="Normal 14 4 16" xfId="3955" xr:uid="{00000000-0005-0000-0000-0000730F0000}"/>
    <cellStyle name="Normal 14 4 17" xfId="3956" xr:uid="{00000000-0005-0000-0000-0000740F0000}"/>
    <cellStyle name="Normal 14 4 18" xfId="3957" xr:uid="{00000000-0005-0000-0000-0000750F0000}"/>
    <cellStyle name="Normal 14 4 2" xfId="3958" xr:uid="{00000000-0005-0000-0000-0000760F0000}"/>
    <cellStyle name="Normal 14 4 2 10" xfId="3959" xr:uid="{00000000-0005-0000-0000-0000770F0000}"/>
    <cellStyle name="Normal 14 4 2 10 2" xfId="3960" xr:uid="{00000000-0005-0000-0000-0000780F0000}"/>
    <cellStyle name="Normal 14 4 2 11" xfId="3961" xr:uid="{00000000-0005-0000-0000-0000790F0000}"/>
    <cellStyle name="Normal 14 4 2 11 2" xfId="3962" xr:uid="{00000000-0005-0000-0000-00007A0F0000}"/>
    <cellStyle name="Normal 14 4 2 12" xfId="3963" xr:uid="{00000000-0005-0000-0000-00007B0F0000}"/>
    <cellStyle name="Normal 14 4 2 12 2" xfId="3964" xr:uid="{00000000-0005-0000-0000-00007C0F0000}"/>
    <cellStyle name="Normal 14 4 2 13" xfId="3965" xr:uid="{00000000-0005-0000-0000-00007D0F0000}"/>
    <cellStyle name="Normal 14 4 2 13 2" xfId="3966" xr:uid="{00000000-0005-0000-0000-00007E0F0000}"/>
    <cellStyle name="Normal 14 4 2 14" xfId="3967" xr:uid="{00000000-0005-0000-0000-00007F0F0000}"/>
    <cellStyle name="Normal 14 4 2 14 2" xfId="3968" xr:uid="{00000000-0005-0000-0000-0000800F0000}"/>
    <cellStyle name="Normal 14 4 2 15" xfId="3969" xr:uid="{00000000-0005-0000-0000-0000810F0000}"/>
    <cellStyle name="Normal 14 4 2 2" xfId="3970" xr:uid="{00000000-0005-0000-0000-0000820F0000}"/>
    <cellStyle name="Normal 14 4 2 2 2" xfId="3971" xr:uid="{00000000-0005-0000-0000-0000830F0000}"/>
    <cellStyle name="Normal 14 4 2 3" xfId="3972" xr:uid="{00000000-0005-0000-0000-0000840F0000}"/>
    <cellStyle name="Normal 14 4 2 3 2" xfId="3973" xr:uid="{00000000-0005-0000-0000-0000850F0000}"/>
    <cellStyle name="Normal 14 4 2 4" xfId="3974" xr:uid="{00000000-0005-0000-0000-0000860F0000}"/>
    <cellStyle name="Normal 14 4 2 4 2" xfId="3975" xr:uid="{00000000-0005-0000-0000-0000870F0000}"/>
    <cellStyle name="Normal 14 4 2 5" xfId="3976" xr:uid="{00000000-0005-0000-0000-0000880F0000}"/>
    <cellStyle name="Normal 14 4 2 5 2" xfId="3977" xr:uid="{00000000-0005-0000-0000-0000890F0000}"/>
    <cellStyle name="Normal 14 4 2 6" xfId="3978" xr:uid="{00000000-0005-0000-0000-00008A0F0000}"/>
    <cellStyle name="Normal 14 4 2 6 2" xfId="3979" xr:uid="{00000000-0005-0000-0000-00008B0F0000}"/>
    <cellStyle name="Normal 14 4 2 7" xfId="3980" xr:uid="{00000000-0005-0000-0000-00008C0F0000}"/>
    <cellStyle name="Normal 14 4 2 7 2" xfId="3981" xr:uid="{00000000-0005-0000-0000-00008D0F0000}"/>
    <cellStyle name="Normal 14 4 2 8" xfId="3982" xr:uid="{00000000-0005-0000-0000-00008E0F0000}"/>
    <cellStyle name="Normal 14 4 2 8 2" xfId="3983" xr:uid="{00000000-0005-0000-0000-00008F0F0000}"/>
    <cellStyle name="Normal 14 4 2 9" xfId="3984" xr:uid="{00000000-0005-0000-0000-0000900F0000}"/>
    <cellStyle name="Normal 14 4 2 9 2" xfId="3985" xr:uid="{00000000-0005-0000-0000-0000910F0000}"/>
    <cellStyle name="Normal 14 4 3" xfId="3986" xr:uid="{00000000-0005-0000-0000-0000920F0000}"/>
    <cellStyle name="Normal 14 4 3 10" xfId="3987" xr:uid="{00000000-0005-0000-0000-0000930F0000}"/>
    <cellStyle name="Normal 14 4 3 10 2" xfId="3988" xr:uid="{00000000-0005-0000-0000-0000940F0000}"/>
    <cellStyle name="Normal 14 4 3 11" xfId="3989" xr:uid="{00000000-0005-0000-0000-0000950F0000}"/>
    <cellStyle name="Normal 14 4 3 2" xfId="3990" xr:uid="{00000000-0005-0000-0000-0000960F0000}"/>
    <cellStyle name="Normal 14 4 3 2 2" xfId="3991" xr:uid="{00000000-0005-0000-0000-0000970F0000}"/>
    <cellStyle name="Normal 14 4 3 3" xfId="3992" xr:uid="{00000000-0005-0000-0000-0000980F0000}"/>
    <cellStyle name="Normal 14 4 3 3 2" xfId="3993" xr:uid="{00000000-0005-0000-0000-0000990F0000}"/>
    <cellStyle name="Normal 14 4 3 4" xfId="3994" xr:uid="{00000000-0005-0000-0000-00009A0F0000}"/>
    <cellStyle name="Normal 14 4 3 4 2" xfId="3995" xr:uid="{00000000-0005-0000-0000-00009B0F0000}"/>
    <cellStyle name="Normal 14 4 3 5" xfId="3996" xr:uid="{00000000-0005-0000-0000-00009C0F0000}"/>
    <cellStyle name="Normal 14 4 3 5 2" xfId="3997" xr:uid="{00000000-0005-0000-0000-00009D0F0000}"/>
    <cellStyle name="Normal 14 4 3 6" xfId="3998" xr:uid="{00000000-0005-0000-0000-00009E0F0000}"/>
    <cellStyle name="Normal 14 4 3 6 2" xfId="3999" xr:uid="{00000000-0005-0000-0000-00009F0F0000}"/>
    <cellStyle name="Normal 14 4 3 7" xfId="4000" xr:uid="{00000000-0005-0000-0000-0000A00F0000}"/>
    <cellStyle name="Normal 14 4 3 7 2" xfId="4001" xr:uid="{00000000-0005-0000-0000-0000A10F0000}"/>
    <cellStyle name="Normal 14 4 3 8" xfId="4002" xr:uid="{00000000-0005-0000-0000-0000A20F0000}"/>
    <cellStyle name="Normal 14 4 3 8 2" xfId="4003" xr:uid="{00000000-0005-0000-0000-0000A30F0000}"/>
    <cellStyle name="Normal 14 4 3 9" xfId="4004" xr:uid="{00000000-0005-0000-0000-0000A40F0000}"/>
    <cellStyle name="Normal 14 4 3 9 2" xfId="4005" xr:uid="{00000000-0005-0000-0000-0000A50F0000}"/>
    <cellStyle name="Normal 14 4 4" xfId="4006" xr:uid="{00000000-0005-0000-0000-0000A60F0000}"/>
    <cellStyle name="Normal 14 4 4 2" xfId="4007" xr:uid="{00000000-0005-0000-0000-0000A70F0000}"/>
    <cellStyle name="Normal 14 4 5" xfId="4008" xr:uid="{00000000-0005-0000-0000-0000A80F0000}"/>
    <cellStyle name="Normal 14 4 5 2" xfId="4009" xr:uid="{00000000-0005-0000-0000-0000A90F0000}"/>
    <cellStyle name="Normal 14 4 6" xfId="4010" xr:uid="{00000000-0005-0000-0000-0000AA0F0000}"/>
    <cellStyle name="Normal 14 4 6 2" xfId="4011" xr:uid="{00000000-0005-0000-0000-0000AB0F0000}"/>
    <cellStyle name="Normal 14 4 7" xfId="4012" xr:uid="{00000000-0005-0000-0000-0000AC0F0000}"/>
    <cellStyle name="Normal 14 4 7 2" xfId="4013" xr:uid="{00000000-0005-0000-0000-0000AD0F0000}"/>
    <cellStyle name="Normal 14 4 8" xfId="4014" xr:uid="{00000000-0005-0000-0000-0000AE0F0000}"/>
    <cellStyle name="Normal 14 4 8 2" xfId="4015" xr:uid="{00000000-0005-0000-0000-0000AF0F0000}"/>
    <cellStyle name="Normal 14 4 9" xfId="4016" xr:uid="{00000000-0005-0000-0000-0000B00F0000}"/>
    <cellStyle name="Normal 14 4 9 2" xfId="4017" xr:uid="{00000000-0005-0000-0000-0000B10F0000}"/>
    <cellStyle name="Normal 14 40" xfId="4018" xr:uid="{00000000-0005-0000-0000-0000B20F0000}"/>
    <cellStyle name="Normal 14 40 2" xfId="4019" xr:uid="{00000000-0005-0000-0000-0000B30F0000}"/>
    <cellStyle name="Normal 14 41" xfId="4020" xr:uid="{00000000-0005-0000-0000-0000B40F0000}"/>
    <cellStyle name="Normal 14 41 2" xfId="4021" xr:uid="{00000000-0005-0000-0000-0000B50F0000}"/>
    <cellStyle name="Normal 14 42" xfId="4022" xr:uid="{00000000-0005-0000-0000-0000B60F0000}"/>
    <cellStyle name="Normal 14 42 2" xfId="4023" xr:uid="{00000000-0005-0000-0000-0000B70F0000}"/>
    <cellStyle name="Normal 14 43" xfId="4024" xr:uid="{00000000-0005-0000-0000-0000B80F0000}"/>
    <cellStyle name="Normal 14 43 2" xfId="4025" xr:uid="{00000000-0005-0000-0000-0000B90F0000}"/>
    <cellStyle name="Normal 14 5" xfId="4026" xr:uid="{00000000-0005-0000-0000-0000BA0F0000}"/>
    <cellStyle name="Normal 14 5 10" xfId="4027" xr:uid="{00000000-0005-0000-0000-0000BB0F0000}"/>
    <cellStyle name="Normal 14 5 10 2" xfId="4028" xr:uid="{00000000-0005-0000-0000-0000BC0F0000}"/>
    <cellStyle name="Normal 14 5 11" xfId="4029" xr:uid="{00000000-0005-0000-0000-0000BD0F0000}"/>
    <cellStyle name="Normal 14 5 11 2" xfId="4030" xr:uid="{00000000-0005-0000-0000-0000BE0F0000}"/>
    <cellStyle name="Normal 14 5 12" xfId="4031" xr:uid="{00000000-0005-0000-0000-0000BF0F0000}"/>
    <cellStyle name="Normal 14 5 12 2" xfId="4032" xr:uid="{00000000-0005-0000-0000-0000C00F0000}"/>
    <cellStyle name="Normal 14 5 13" xfId="4033" xr:uid="{00000000-0005-0000-0000-0000C10F0000}"/>
    <cellStyle name="Normal 14 5 13 2" xfId="4034" xr:uid="{00000000-0005-0000-0000-0000C20F0000}"/>
    <cellStyle name="Normal 14 5 14" xfId="4035" xr:uid="{00000000-0005-0000-0000-0000C30F0000}"/>
    <cellStyle name="Normal 14 5 14 2" xfId="4036" xr:uid="{00000000-0005-0000-0000-0000C40F0000}"/>
    <cellStyle name="Normal 14 5 15" xfId="4037" xr:uid="{00000000-0005-0000-0000-0000C50F0000}"/>
    <cellStyle name="Normal 14 5 15 2" xfId="4038" xr:uid="{00000000-0005-0000-0000-0000C60F0000}"/>
    <cellStyle name="Normal 14 5 16" xfId="4039" xr:uid="{00000000-0005-0000-0000-0000C70F0000}"/>
    <cellStyle name="Normal 14 5 17" xfId="4040" xr:uid="{00000000-0005-0000-0000-0000C80F0000}"/>
    <cellStyle name="Normal 14 5 18" xfId="4041" xr:uid="{00000000-0005-0000-0000-0000C90F0000}"/>
    <cellStyle name="Normal 14 5 2" xfId="4042" xr:uid="{00000000-0005-0000-0000-0000CA0F0000}"/>
    <cellStyle name="Normal 14 5 2 10" xfId="4043" xr:uid="{00000000-0005-0000-0000-0000CB0F0000}"/>
    <cellStyle name="Normal 14 5 2 10 2" xfId="4044" xr:uid="{00000000-0005-0000-0000-0000CC0F0000}"/>
    <cellStyle name="Normal 14 5 2 11" xfId="4045" xr:uid="{00000000-0005-0000-0000-0000CD0F0000}"/>
    <cellStyle name="Normal 14 5 2 11 2" xfId="4046" xr:uid="{00000000-0005-0000-0000-0000CE0F0000}"/>
    <cellStyle name="Normal 14 5 2 12" xfId="4047" xr:uid="{00000000-0005-0000-0000-0000CF0F0000}"/>
    <cellStyle name="Normal 14 5 2 12 2" xfId="4048" xr:uid="{00000000-0005-0000-0000-0000D00F0000}"/>
    <cellStyle name="Normal 14 5 2 13" xfId="4049" xr:uid="{00000000-0005-0000-0000-0000D10F0000}"/>
    <cellStyle name="Normal 14 5 2 13 2" xfId="4050" xr:uid="{00000000-0005-0000-0000-0000D20F0000}"/>
    <cellStyle name="Normal 14 5 2 14" xfId="4051" xr:uid="{00000000-0005-0000-0000-0000D30F0000}"/>
    <cellStyle name="Normal 14 5 2 14 2" xfId="4052" xr:uid="{00000000-0005-0000-0000-0000D40F0000}"/>
    <cellStyle name="Normal 14 5 2 15" xfId="4053" xr:uid="{00000000-0005-0000-0000-0000D50F0000}"/>
    <cellStyle name="Normal 14 5 2 2" xfId="4054" xr:uid="{00000000-0005-0000-0000-0000D60F0000}"/>
    <cellStyle name="Normal 14 5 2 2 2" xfId="4055" xr:uid="{00000000-0005-0000-0000-0000D70F0000}"/>
    <cellStyle name="Normal 14 5 2 3" xfId="4056" xr:uid="{00000000-0005-0000-0000-0000D80F0000}"/>
    <cellStyle name="Normal 14 5 2 3 2" xfId="4057" xr:uid="{00000000-0005-0000-0000-0000D90F0000}"/>
    <cellStyle name="Normal 14 5 2 4" xfId="4058" xr:uid="{00000000-0005-0000-0000-0000DA0F0000}"/>
    <cellStyle name="Normal 14 5 2 4 2" xfId="4059" xr:uid="{00000000-0005-0000-0000-0000DB0F0000}"/>
    <cellStyle name="Normal 14 5 2 5" xfId="4060" xr:uid="{00000000-0005-0000-0000-0000DC0F0000}"/>
    <cellStyle name="Normal 14 5 2 5 2" xfId="4061" xr:uid="{00000000-0005-0000-0000-0000DD0F0000}"/>
    <cellStyle name="Normal 14 5 2 6" xfId="4062" xr:uid="{00000000-0005-0000-0000-0000DE0F0000}"/>
    <cellStyle name="Normal 14 5 2 6 2" xfId="4063" xr:uid="{00000000-0005-0000-0000-0000DF0F0000}"/>
    <cellStyle name="Normal 14 5 2 7" xfId="4064" xr:uid="{00000000-0005-0000-0000-0000E00F0000}"/>
    <cellStyle name="Normal 14 5 2 7 2" xfId="4065" xr:uid="{00000000-0005-0000-0000-0000E10F0000}"/>
    <cellStyle name="Normal 14 5 2 8" xfId="4066" xr:uid="{00000000-0005-0000-0000-0000E20F0000}"/>
    <cellStyle name="Normal 14 5 2 8 2" xfId="4067" xr:uid="{00000000-0005-0000-0000-0000E30F0000}"/>
    <cellStyle name="Normal 14 5 2 9" xfId="4068" xr:uid="{00000000-0005-0000-0000-0000E40F0000}"/>
    <cellStyle name="Normal 14 5 2 9 2" xfId="4069" xr:uid="{00000000-0005-0000-0000-0000E50F0000}"/>
    <cellStyle name="Normal 14 5 3" xfId="4070" xr:uid="{00000000-0005-0000-0000-0000E60F0000}"/>
    <cellStyle name="Normal 14 5 3 10" xfId="4071" xr:uid="{00000000-0005-0000-0000-0000E70F0000}"/>
    <cellStyle name="Normal 14 5 3 10 2" xfId="4072" xr:uid="{00000000-0005-0000-0000-0000E80F0000}"/>
    <cellStyle name="Normal 14 5 3 11" xfId="4073" xr:uid="{00000000-0005-0000-0000-0000E90F0000}"/>
    <cellStyle name="Normal 14 5 3 2" xfId="4074" xr:uid="{00000000-0005-0000-0000-0000EA0F0000}"/>
    <cellStyle name="Normal 14 5 3 2 2" xfId="4075" xr:uid="{00000000-0005-0000-0000-0000EB0F0000}"/>
    <cellStyle name="Normal 14 5 3 3" xfId="4076" xr:uid="{00000000-0005-0000-0000-0000EC0F0000}"/>
    <cellStyle name="Normal 14 5 3 3 2" xfId="4077" xr:uid="{00000000-0005-0000-0000-0000ED0F0000}"/>
    <cellStyle name="Normal 14 5 3 4" xfId="4078" xr:uid="{00000000-0005-0000-0000-0000EE0F0000}"/>
    <cellStyle name="Normal 14 5 3 4 2" xfId="4079" xr:uid="{00000000-0005-0000-0000-0000EF0F0000}"/>
    <cellStyle name="Normal 14 5 3 5" xfId="4080" xr:uid="{00000000-0005-0000-0000-0000F00F0000}"/>
    <cellStyle name="Normal 14 5 3 5 2" xfId="4081" xr:uid="{00000000-0005-0000-0000-0000F10F0000}"/>
    <cellStyle name="Normal 14 5 3 6" xfId="4082" xr:uid="{00000000-0005-0000-0000-0000F20F0000}"/>
    <cellStyle name="Normal 14 5 3 6 2" xfId="4083" xr:uid="{00000000-0005-0000-0000-0000F30F0000}"/>
    <cellStyle name="Normal 14 5 3 7" xfId="4084" xr:uid="{00000000-0005-0000-0000-0000F40F0000}"/>
    <cellStyle name="Normal 14 5 3 7 2" xfId="4085" xr:uid="{00000000-0005-0000-0000-0000F50F0000}"/>
    <cellStyle name="Normal 14 5 3 8" xfId="4086" xr:uid="{00000000-0005-0000-0000-0000F60F0000}"/>
    <cellStyle name="Normal 14 5 3 8 2" xfId="4087" xr:uid="{00000000-0005-0000-0000-0000F70F0000}"/>
    <cellStyle name="Normal 14 5 3 9" xfId="4088" xr:uid="{00000000-0005-0000-0000-0000F80F0000}"/>
    <cellStyle name="Normal 14 5 3 9 2" xfId="4089" xr:uid="{00000000-0005-0000-0000-0000F90F0000}"/>
    <cellStyle name="Normal 14 5 4" xfId="4090" xr:uid="{00000000-0005-0000-0000-0000FA0F0000}"/>
    <cellStyle name="Normal 14 5 4 2" xfId="4091" xr:uid="{00000000-0005-0000-0000-0000FB0F0000}"/>
    <cellStyle name="Normal 14 5 5" xfId="4092" xr:uid="{00000000-0005-0000-0000-0000FC0F0000}"/>
    <cellStyle name="Normal 14 5 5 2" xfId="4093" xr:uid="{00000000-0005-0000-0000-0000FD0F0000}"/>
    <cellStyle name="Normal 14 5 6" xfId="4094" xr:uid="{00000000-0005-0000-0000-0000FE0F0000}"/>
    <cellStyle name="Normal 14 5 6 2" xfId="4095" xr:uid="{00000000-0005-0000-0000-0000FF0F0000}"/>
    <cellStyle name="Normal 14 5 7" xfId="4096" xr:uid="{00000000-0005-0000-0000-000000100000}"/>
    <cellStyle name="Normal 14 5 7 2" xfId="4097" xr:uid="{00000000-0005-0000-0000-000001100000}"/>
    <cellStyle name="Normal 14 5 8" xfId="4098" xr:uid="{00000000-0005-0000-0000-000002100000}"/>
    <cellStyle name="Normal 14 5 8 2" xfId="4099" xr:uid="{00000000-0005-0000-0000-000003100000}"/>
    <cellStyle name="Normal 14 5 9" xfId="4100" xr:uid="{00000000-0005-0000-0000-000004100000}"/>
    <cellStyle name="Normal 14 5 9 2" xfId="4101" xr:uid="{00000000-0005-0000-0000-000005100000}"/>
    <cellStyle name="Normal 14 6" xfId="4102" xr:uid="{00000000-0005-0000-0000-000006100000}"/>
    <cellStyle name="Normal 14 6 10" xfId="4103" xr:uid="{00000000-0005-0000-0000-000007100000}"/>
    <cellStyle name="Normal 14 6 10 2" xfId="4104" xr:uid="{00000000-0005-0000-0000-000008100000}"/>
    <cellStyle name="Normal 14 6 11" xfId="4105" xr:uid="{00000000-0005-0000-0000-000009100000}"/>
    <cellStyle name="Normal 14 6 11 2" xfId="4106" xr:uid="{00000000-0005-0000-0000-00000A100000}"/>
    <cellStyle name="Normal 14 6 12" xfId="4107" xr:uid="{00000000-0005-0000-0000-00000B100000}"/>
    <cellStyle name="Normal 14 6 12 2" xfId="4108" xr:uid="{00000000-0005-0000-0000-00000C100000}"/>
    <cellStyle name="Normal 14 6 13" xfId="4109" xr:uid="{00000000-0005-0000-0000-00000D100000}"/>
    <cellStyle name="Normal 14 6 13 2" xfId="4110" xr:uid="{00000000-0005-0000-0000-00000E100000}"/>
    <cellStyle name="Normal 14 6 14" xfId="4111" xr:uid="{00000000-0005-0000-0000-00000F100000}"/>
    <cellStyle name="Normal 14 6 14 2" xfId="4112" xr:uid="{00000000-0005-0000-0000-000010100000}"/>
    <cellStyle name="Normal 14 6 15" xfId="4113" xr:uid="{00000000-0005-0000-0000-000011100000}"/>
    <cellStyle name="Normal 14 6 15 2" xfId="4114" xr:uid="{00000000-0005-0000-0000-000012100000}"/>
    <cellStyle name="Normal 14 6 16" xfId="4115" xr:uid="{00000000-0005-0000-0000-000013100000}"/>
    <cellStyle name="Normal 14 6 17" xfId="4116" xr:uid="{00000000-0005-0000-0000-000014100000}"/>
    <cellStyle name="Normal 14 6 18" xfId="4117" xr:uid="{00000000-0005-0000-0000-000015100000}"/>
    <cellStyle name="Normal 14 6 2" xfId="4118" xr:uid="{00000000-0005-0000-0000-000016100000}"/>
    <cellStyle name="Normal 14 6 2 10" xfId="4119" xr:uid="{00000000-0005-0000-0000-000017100000}"/>
    <cellStyle name="Normal 14 6 2 10 2" xfId="4120" xr:uid="{00000000-0005-0000-0000-000018100000}"/>
    <cellStyle name="Normal 14 6 2 11" xfId="4121" xr:uid="{00000000-0005-0000-0000-000019100000}"/>
    <cellStyle name="Normal 14 6 2 11 2" xfId="4122" xr:uid="{00000000-0005-0000-0000-00001A100000}"/>
    <cellStyle name="Normal 14 6 2 12" xfId="4123" xr:uid="{00000000-0005-0000-0000-00001B100000}"/>
    <cellStyle name="Normal 14 6 2 12 2" xfId="4124" xr:uid="{00000000-0005-0000-0000-00001C100000}"/>
    <cellStyle name="Normal 14 6 2 13" xfId="4125" xr:uid="{00000000-0005-0000-0000-00001D100000}"/>
    <cellStyle name="Normal 14 6 2 13 2" xfId="4126" xr:uid="{00000000-0005-0000-0000-00001E100000}"/>
    <cellStyle name="Normal 14 6 2 14" xfId="4127" xr:uid="{00000000-0005-0000-0000-00001F100000}"/>
    <cellStyle name="Normal 14 6 2 14 2" xfId="4128" xr:uid="{00000000-0005-0000-0000-000020100000}"/>
    <cellStyle name="Normal 14 6 2 15" xfId="4129" xr:uid="{00000000-0005-0000-0000-000021100000}"/>
    <cellStyle name="Normal 14 6 2 2" xfId="4130" xr:uid="{00000000-0005-0000-0000-000022100000}"/>
    <cellStyle name="Normal 14 6 2 2 2" xfId="4131" xr:uid="{00000000-0005-0000-0000-000023100000}"/>
    <cellStyle name="Normal 14 6 2 3" xfId="4132" xr:uid="{00000000-0005-0000-0000-000024100000}"/>
    <cellStyle name="Normal 14 6 2 3 2" xfId="4133" xr:uid="{00000000-0005-0000-0000-000025100000}"/>
    <cellStyle name="Normal 14 6 2 4" xfId="4134" xr:uid="{00000000-0005-0000-0000-000026100000}"/>
    <cellStyle name="Normal 14 6 2 4 2" xfId="4135" xr:uid="{00000000-0005-0000-0000-000027100000}"/>
    <cellStyle name="Normal 14 6 2 5" xfId="4136" xr:uid="{00000000-0005-0000-0000-000028100000}"/>
    <cellStyle name="Normal 14 6 2 5 2" xfId="4137" xr:uid="{00000000-0005-0000-0000-000029100000}"/>
    <cellStyle name="Normal 14 6 2 6" xfId="4138" xr:uid="{00000000-0005-0000-0000-00002A100000}"/>
    <cellStyle name="Normal 14 6 2 6 2" xfId="4139" xr:uid="{00000000-0005-0000-0000-00002B100000}"/>
    <cellStyle name="Normal 14 6 2 7" xfId="4140" xr:uid="{00000000-0005-0000-0000-00002C100000}"/>
    <cellStyle name="Normal 14 6 2 7 2" xfId="4141" xr:uid="{00000000-0005-0000-0000-00002D100000}"/>
    <cellStyle name="Normal 14 6 2 8" xfId="4142" xr:uid="{00000000-0005-0000-0000-00002E100000}"/>
    <cellStyle name="Normal 14 6 2 8 2" xfId="4143" xr:uid="{00000000-0005-0000-0000-00002F100000}"/>
    <cellStyle name="Normal 14 6 2 9" xfId="4144" xr:uid="{00000000-0005-0000-0000-000030100000}"/>
    <cellStyle name="Normal 14 6 2 9 2" xfId="4145" xr:uid="{00000000-0005-0000-0000-000031100000}"/>
    <cellStyle name="Normal 14 6 3" xfId="4146" xr:uid="{00000000-0005-0000-0000-000032100000}"/>
    <cellStyle name="Normal 14 6 3 10" xfId="4147" xr:uid="{00000000-0005-0000-0000-000033100000}"/>
    <cellStyle name="Normal 14 6 3 10 2" xfId="4148" xr:uid="{00000000-0005-0000-0000-000034100000}"/>
    <cellStyle name="Normal 14 6 3 11" xfId="4149" xr:uid="{00000000-0005-0000-0000-000035100000}"/>
    <cellStyle name="Normal 14 6 3 2" xfId="4150" xr:uid="{00000000-0005-0000-0000-000036100000}"/>
    <cellStyle name="Normal 14 6 3 2 2" xfId="4151" xr:uid="{00000000-0005-0000-0000-000037100000}"/>
    <cellStyle name="Normal 14 6 3 3" xfId="4152" xr:uid="{00000000-0005-0000-0000-000038100000}"/>
    <cellStyle name="Normal 14 6 3 3 2" xfId="4153" xr:uid="{00000000-0005-0000-0000-000039100000}"/>
    <cellStyle name="Normal 14 6 3 4" xfId="4154" xr:uid="{00000000-0005-0000-0000-00003A100000}"/>
    <cellStyle name="Normal 14 6 3 4 2" xfId="4155" xr:uid="{00000000-0005-0000-0000-00003B100000}"/>
    <cellStyle name="Normal 14 6 3 5" xfId="4156" xr:uid="{00000000-0005-0000-0000-00003C100000}"/>
    <cellStyle name="Normal 14 6 3 5 2" xfId="4157" xr:uid="{00000000-0005-0000-0000-00003D100000}"/>
    <cellStyle name="Normal 14 6 3 6" xfId="4158" xr:uid="{00000000-0005-0000-0000-00003E100000}"/>
    <cellStyle name="Normal 14 6 3 6 2" xfId="4159" xr:uid="{00000000-0005-0000-0000-00003F100000}"/>
    <cellStyle name="Normal 14 6 3 7" xfId="4160" xr:uid="{00000000-0005-0000-0000-000040100000}"/>
    <cellStyle name="Normal 14 6 3 7 2" xfId="4161" xr:uid="{00000000-0005-0000-0000-000041100000}"/>
    <cellStyle name="Normal 14 6 3 8" xfId="4162" xr:uid="{00000000-0005-0000-0000-000042100000}"/>
    <cellStyle name="Normal 14 6 3 8 2" xfId="4163" xr:uid="{00000000-0005-0000-0000-000043100000}"/>
    <cellStyle name="Normal 14 6 3 9" xfId="4164" xr:uid="{00000000-0005-0000-0000-000044100000}"/>
    <cellStyle name="Normal 14 6 3 9 2" xfId="4165" xr:uid="{00000000-0005-0000-0000-000045100000}"/>
    <cellStyle name="Normal 14 6 4" xfId="4166" xr:uid="{00000000-0005-0000-0000-000046100000}"/>
    <cellStyle name="Normal 14 6 4 2" xfId="4167" xr:uid="{00000000-0005-0000-0000-000047100000}"/>
    <cellStyle name="Normal 14 6 5" xfId="4168" xr:uid="{00000000-0005-0000-0000-000048100000}"/>
    <cellStyle name="Normal 14 6 5 2" xfId="4169" xr:uid="{00000000-0005-0000-0000-000049100000}"/>
    <cellStyle name="Normal 14 6 6" xfId="4170" xr:uid="{00000000-0005-0000-0000-00004A100000}"/>
    <cellStyle name="Normal 14 6 6 2" xfId="4171" xr:uid="{00000000-0005-0000-0000-00004B100000}"/>
    <cellStyle name="Normal 14 6 7" xfId="4172" xr:uid="{00000000-0005-0000-0000-00004C100000}"/>
    <cellStyle name="Normal 14 6 7 2" xfId="4173" xr:uid="{00000000-0005-0000-0000-00004D100000}"/>
    <cellStyle name="Normal 14 6 8" xfId="4174" xr:uid="{00000000-0005-0000-0000-00004E100000}"/>
    <cellStyle name="Normal 14 6 8 2" xfId="4175" xr:uid="{00000000-0005-0000-0000-00004F100000}"/>
    <cellStyle name="Normal 14 6 9" xfId="4176" xr:uid="{00000000-0005-0000-0000-000050100000}"/>
    <cellStyle name="Normal 14 6 9 2" xfId="4177" xr:uid="{00000000-0005-0000-0000-000051100000}"/>
    <cellStyle name="Normal 14 7" xfId="4178" xr:uid="{00000000-0005-0000-0000-000052100000}"/>
    <cellStyle name="Normal 14 7 10" xfId="4179" xr:uid="{00000000-0005-0000-0000-000053100000}"/>
    <cellStyle name="Normal 14 7 10 2" xfId="4180" xr:uid="{00000000-0005-0000-0000-000054100000}"/>
    <cellStyle name="Normal 14 7 11" xfId="4181" xr:uid="{00000000-0005-0000-0000-000055100000}"/>
    <cellStyle name="Normal 14 7 11 2" xfId="4182" xr:uid="{00000000-0005-0000-0000-000056100000}"/>
    <cellStyle name="Normal 14 7 12" xfId="4183" xr:uid="{00000000-0005-0000-0000-000057100000}"/>
    <cellStyle name="Normal 14 7 12 2" xfId="4184" xr:uid="{00000000-0005-0000-0000-000058100000}"/>
    <cellStyle name="Normal 14 7 13" xfId="4185" xr:uid="{00000000-0005-0000-0000-000059100000}"/>
    <cellStyle name="Normal 14 7 13 2" xfId="4186" xr:uid="{00000000-0005-0000-0000-00005A100000}"/>
    <cellStyle name="Normal 14 7 14" xfId="4187" xr:uid="{00000000-0005-0000-0000-00005B100000}"/>
    <cellStyle name="Normal 14 7 14 2" xfId="4188" xr:uid="{00000000-0005-0000-0000-00005C100000}"/>
    <cellStyle name="Normal 14 7 15" xfId="4189" xr:uid="{00000000-0005-0000-0000-00005D100000}"/>
    <cellStyle name="Normal 14 7 15 2" xfId="4190" xr:uid="{00000000-0005-0000-0000-00005E100000}"/>
    <cellStyle name="Normal 14 7 16" xfId="4191" xr:uid="{00000000-0005-0000-0000-00005F100000}"/>
    <cellStyle name="Normal 14 7 2" xfId="4192" xr:uid="{00000000-0005-0000-0000-000060100000}"/>
    <cellStyle name="Normal 14 7 2 10" xfId="4193" xr:uid="{00000000-0005-0000-0000-000061100000}"/>
    <cellStyle name="Normal 14 7 2 10 2" xfId="4194" xr:uid="{00000000-0005-0000-0000-000062100000}"/>
    <cellStyle name="Normal 14 7 2 11" xfId="4195" xr:uid="{00000000-0005-0000-0000-000063100000}"/>
    <cellStyle name="Normal 14 7 2 11 2" xfId="4196" xr:uid="{00000000-0005-0000-0000-000064100000}"/>
    <cellStyle name="Normal 14 7 2 12" xfId="4197" xr:uid="{00000000-0005-0000-0000-000065100000}"/>
    <cellStyle name="Normal 14 7 2 12 2" xfId="4198" xr:uid="{00000000-0005-0000-0000-000066100000}"/>
    <cellStyle name="Normal 14 7 2 13" xfId="4199" xr:uid="{00000000-0005-0000-0000-000067100000}"/>
    <cellStyle name="Normal 14 7 2 13 2" xfId="4200" xr:uid="{00000000-0005-0000-0000-000068100000}"/>
    <cellStyle name="Normal 14 7 2 14" xfId="4201" xr:uid="{00000000-0005-0000-0000-000069100000}"/>
    <cellStyle name="Normal 14 7 2 14 2" xfId="4202" xr:uid="{00000000-0005-0000-0000-00006A100000}"/>
    <cellStyle name="Normal 14 7 2 15" xfId="4203" xr:uid="{00000000-0005-0000-0000-00006B100000}"/>
    <cellStyle name="Normal 14 7 2 2" xfId="4204" xr:uid="{00000000-0005-0000-0000-00006C100000}"/>
    <cellStyle name="Normal 14 7 2 2 2" xfId="4205" xr:uid="{00000000-0005-0000-0000-00006D100000}"/>
    <cellStyle name="Normal 14 7 2 3" xfId="4206" xr:uid="{00000000-0005-0000-0000-00006E100000}"/>
    <cellStyle name="Normal 14 7 2 3 2" xfId="4207" xr:uid="{00000000-0005-0000-0000-00006F100000}"/>
    <cellStyle name="Normal 14 7 2 4" xfId="4208" xr:uid="{00000000-0005-0000-0000-000070100000}"/>
    <cellStyle name="Normal 14 7 2 4 2" xfId="4209" xr:uid="{00000000-0005-0000-0000-000071100000}"/>
    <cellStyle name="Normal 14 7 2 5" xfId="4210" xr:uid="{00000000-0005-0000-0000-000072100000}"/>
    <cellStyle name="Normal 14 7 2 5 2" xfId="4211" xr:uid="{00000000-0005-0000-0000-000073100000}"/>
    <cellStyle name="Normal 14 7 2 6" xfId="4212" xr:uid="{00000000-0005-0000-0000-000074100000}"/>
    <cellStyle name="Normal 14 7 2 6 2" xfId="4213" xr:uid="{00000000-0005-0000-0000-000075100000}"/>
    <cellStyle name="Normal 14 7 2 7" xfId="4214" xr:uid="{00000000-0005-0000-0000-000076100000}"/>
    <cellStyle name="Normal 14 7 2 7 2" xfId="4215" xr:uid="{00000000-0005-0000-0000-000077100000}"/>
    <cellStyle name="Normal 14 7 2 8" xfId="4216" xr:uid="{00000000-0005-0000-0000-000078100000}"/>
    <cellStyle name="Normal 14 7 2 8 2" xfId="4217" xr:uid="{00000000-0005-0000-0000-000079100000}"/>
    <cellStyle name="Normal 14 7 2 9" xfId="4218" xr:uid="{00000000-0005-0000-0000-00007A100000}"/>
    <cellStyle name="Normal 14 7 2 9 2" xfId="4219" xr:uid="{00000000-0005-0000-0000-00007B100000}"/>
    <cellStyle name="Normal 14 7 3" xfId="4220" xr:uid="{00000000-0005-0000-0000-00007C100000}"/>
    <cellStyle name="Normal 14 7 3 10" xfId="4221" xr:uid="{00000000-0005-0000-0000-00007D100000}"/>
    <cellStyle name="Normal 14 7 3 10 2" xfId="4222" xr:uid="{00000000-0005-0000-0000-00007E100000}"/>
    <cellStyle name="Normal 14 7 3 11" xfId="4223" xr:uid="{00000000-0005-0000-0000-00007F100000}"/>
    <cellStyle name="Normal 14 7 3 2" xfId="4224" xr:uid="{00000000-0005-0000-0000-000080100000}"/>
    <cellStyle name="Normal 14 7 3 2 2" xfId="4225" xr:uid="{00000000-0005-0000-0000-000081100000}"/>
    <cellStyle name="Normal 14 7 3 3" xfId="4226" xr:uid="{00000000-0005-0000-0000-000082100000}"/>
    <cellStyle name="Normal 14 7 3 3 2" xfId="4227" xr:uid="{00000000-0005-0000-0000-000083100000}"/>
    <cellStyle name="Normal 14 7 3 4" xfId="4228" xr:uid="{00000000-0005-0000-0000-000084100000}"/>
    <cellStyle name="Normal 14 7 3 4 2" xfId="4229" xr:uid="{00000000-0005-0000-0000-000085100000}"/>
    <cellStyle name="Normal 14 7 3 5" xfId="4230" xr:uid="{00000000-0005-0000-0000-000086100000}"/>
    <cellStyle name="Normal 14 7 3 5 2" xfId="4231" xr:uid="{00000000-0005-0000-0000-000087100000}"/>
    <cellStyle name="Normal 14 7 3 6" xfId="4232" xr:uid="{00000000-0005-0000-0000-000088100000}"/>
    <cellStyle name="Normal 14 7 3 6 2" xfId="4233" xr:uid="{00000000-0005-0000-0000-000089100000}"/>
    <cellStyle name="Normal 14 7 3 7" xfId="4234" xr:uid="{00000000-0005-0000-0000-00008A100000}"/>
    <cellStyle name="Normal 14 7 3 7 2" xfId="4235" xr:uid="{00000000-0005-0000-0000-00008B100000}"/>
    <cellStyle name="Normal 14 7 3 8" xfId="4236" xr:uid="{00000000-0005-0000-0000-00008C100000}"/>
    <cellStyle name="Normal 14 7 3 8 2" xfId="4237" xr:uid="{00000000-0005-0000-0000-00008D100000}"/>
    <cellStyle name="Normal 14 7 3 9" xfId="4238" xr:uid="{00000000-0005-0000-0000-00008E100000}"/>
    <cellStyle name="Normal 14 7 3 9 2" xfId="4239" xr:uid="{00000000-0005-0000-0000-00008F100000}"/>
    <cellStyle name="Normal 14 7 4" xfId="4240" xr:uid="{00000000-0005-0000-0000-000090100000}"/>
    <cellStyle name="Normal 14 7 4 2" xfId="4241" xr:uid="{00000000-0005-0000-0000-000091100000}"/>
    <cellStyle name="Normal 14 7 5" xfId="4242" xr:uid="{00000000-0005-0000-0000-000092100000}"/>
    <cellStyle name="Normal 14 7 5 2" xfId="4243" xr:uid="{00000000-0005-0000-0000-000093100000}"/>
    <cellStyle name="Normal 14 7 6" xfId="4244" xr:uid="{00000000-0005-0000-0000-000094100000}"/>
    <cellStyle name="Normal 14 7 6 2" xfId="4245" xr:uid="{00000000-0005-0000-0000-000095100000}"/>
    <cellStyle name="Normal 14 7 7" xfId="4246" xr:uid="{00000000-0005-0000-0000-000096100000}"/>
    <cellStyle name="Normal 14 7 7 2" xfId="4247" xr:uid="{00000000-0005-0000-0000-000097100000}"/>
    <cellStyle name="Normal 14 7 8" xfId="4248" xr:uid="{00000000-0005-0000-0000-000098100000}"/>
    <cellStyle name="Normal 14 7 8 2" xfId="4249" xr:uid="{00000000-0005-0000-0000-000099100000}"/>
    <cellStyle name="Normal 14 7 9" xfId="4250" xr:uid="{00000000-0005-0000-0000-00009A100000}"/>
    <cellStyle name="Normal 14 7 9 2" xfId="4251" xr:uid="{00000000-0005-0000-0000-00009B100000}"/>
    <cellStyle name="Normal 14 8" xfId="4252" xr:uid="{00000000-0005-0000-0000-00009C100000}"/>
    <cellStyle name="Normal 14 8 10" xfId="4253" xr:uid="{00000000-0005-0000-0000-00009D100000}"/>
    <cellStyle name="Normal 14 8 10 2" xfId="4254" xr:uid="{00000000-0005-0000-0000-00009E100000}"/>
    <cellStyle name="Normal 14 8 11" xfId="4255" xr:uid="{00000000-0005-0000-0000-00009F100000}"/>
    <cellStyle name="Normal 14 8 11 2" xfId="4256" xr:uid="{00000000-0005-0000-0000-0000A0100000}"/>
    <cellStyle name="Normal 14 8 12" xfId="4257" xr:uid="{00000000-0005-0000-0000-0000A1100000}"/>
    <cellStyle name="Normal 14 8 12 2" xfId="4258" xr:uid="{00000000-0005-0000-0000-0000A2100000}"/>
    <cellStyle name="Normal 14 8 13" xfId="4259" xr:uid="{00000000-0005-0000-0000-0000A3100000}"/>
    <cellStyle name="Normal 14 8 13 2" xfId="4260" xr:uid="{00000000-0005-0000-0000-0000A4100000}"/>
    <cellStyle name="Normal 14 8 14" xfId="4261" xr:uid="{00000000-0005-0000-0000-0000A5100000}"/>
    <cellStyle name="Normal 14 8 14 2" xfId="4262" xr:uid="{00000000-0005-0000-0000-0000A6100000}"/>
    <cellStyle name="Normal 14 8 15" xfId="4263" xr:uid="{00000000-0005-0000-0000-0000A7100000}"/>
    <cellStyle name="Normal 14 8 15 2" xfId="4264" xr:uid="{00000000-0005-0000-0000-0000A8100000}"/>
    <cellStyle name="Normal 14 8 16" xfId="4265" xr:uid="{00000000-0005-0000-0000-0000A9100000}"/>
    <cellStyle name="Normal 14 8 2" xfId="4266" xr:uid="{00000000-0005-0000-0000-0000AA100000}"/>
    <cellStyle name="Normal 14 8 2 10" xfId="4267" xr:uid="{00000000-0005-0000-0000-0000AB100000}"/>
    <cellStyle name="Normal 14 8 2 10 2" xfId="4268" xr:uid="{00000000-0005-0000-0000-0000AC100000}"/>
    <cellStyle name="Normal 14 8 2 11" xfId="4269" xr:uid="{00000000-0005-0000-0000-0000AD100000}"/>
    <cellStyle name="Normal 14 8 2 11 2" xfId="4270" xr:uid="{00000000-0005-0000-0000-0000AE100000}"/>
    <cellStyle name="Normal 14 8 2 12" xfId="4271" xr:uid="{00000000-0005-0000-0000-0000AF100000}"/>
    <cellStyle name="Normal 14 8 2 12 2" xfId="4272" xr:uid="{00000000-0005-0000-0000-0000B0100000}"/>
    <cellStyle name="Normal 14 8 2 13" xfId="4273" xr:uid="{00000000-0005-0000-0000-0000B1100000}"/>
    <cellStyle name="Normal 14 8 2 13 2" xfId="4274" xr:uid="{00000000-0005-0000-0000-0000B2100000}"/>
    <cellStyle name="Normal 14 8 2 14" xfId="4275" xr:uid="{00000000-0005-0000-0000-0000B3100000}"/>
    <cellStyle name="Normal 14 8 2 14 2" xfId="4276" xr:uid="{00000000-0005-0000-0000-0000B4100000}"/>
    <cellStyle name="Normal 14 8 2 15" xfId="4277" xr:uid="{00000000-0005-0000-0000-0000B5100000}"/>
    <cellStyle name="Normal 14 8 2 2" xfId="4278" xr:uid="{00000000-0005-0000-0000-0000B6100000}"/>
    <cellStyle name="Normal 14 8 2 2 2" xfId="4279" xr:uid="{00000000-0005-0000-0000-0000B7100000}"/>
    <cellStyle name="Normal 14 8 2 3" xfId="4280" xr:uid="{00000000-0005-0000-0000-0000B8100000}"/>
    <cellStyle name="Normal 14 8 2 3 2" xfId="4281" xr:uid="{00000000-0005-0000-0000-0000B9100000}"/>
    <cellStyle name="Normal 14 8 2 4" xfId="4282" xr:uid="{00000000-0005-0000-0000-0000BA100000}"/>
    <cellStyle name="Normal 14 8 2 4 2" xfId="4283" xr:uid="{00000000-0005-0000-0000-0000BB100000}"/>
    <cellStyle name="Normal 14 8 2 5" xfId="4284" xr:uid="{00000000-0005-0000-0000-0000BC100000}"/>
    <cellStyle name="Normal 14 8 2 5 2" xfId="4285" xr:uid="{00000000-0005-0000-0000-0000BD100000}"/>
    <cellStyle name="Normal 14 8 2 6" xfId="4286" xr:uid="{00000000-0005-0000-0000-0000BE100000}"/>
    <cellStyle name="Normal 14 8 2 6 2" xfId="4287" xr:uid="{00000000-0005-0000-0000-0000BF100000}"/>
    <cellStyle name="Normal 14 8 2 7" xfId="4288" xr:uid="{00000000-0005-0000-0000-0000C0100000}"/>
    <cellStyle name="Normal 14 8 2 7 2" xfId="4289" xr:uid="{00000000-0005-0000-0000-0000C1100000}"/>
    <cellStyle name="Normal 14 8 2 8" xfId="4290" xr:uid="{00000000-0005-0000-0000-0000C2100000}"/>
    <cellStyle name="Normal 14 8 2 8 2" xfId="4291" xr:uid="{00000000-0005-0000-0000-0000C3100000}"/>
    <cellStyle name="Normal 14 8 2 9" xfId="4292" xr:uid="{00000000-0005-0000-0000-0000C4100000}"/>
    <cellStyle name="Normal 14 8 2 9 2" xfId="4293" xr:uid="{00000000-0005-0000-0000-0000C5100000}"/>
    <cellStyle name="Normal 14 8 3" xfId="4294" xr:uid="{00000000-0005-0000-0000-0000C6100000}"/>
    <cellStyle name="Normal 14 8 3 10" xfId="4295" xr:uid="{00000000-0005-0000-0000-0000C7100000}"/>
    <cellStyle name="Normal 14 8 3 10 2" xfId="4296" xr:uid="{00000000-0005-0000-0000-0000C8100000}"/>
    <cellStyle name="Normal 14 8 3 11" xfId="4297" xr:uid="{00000000-0005-0000-0000-0000C9100000}"/>
    <cellStyle name="Normal 14 8 3 2" xfId="4298" xr:uid="{00000000-0005-0000-0000-0000CA100000}"/>
    <cellStyle name="Normal 14 8 3 2 2" xfId="4299" xr:uid="{00000000-0005-0000-0000-0000CB100000}"/>
    <cellStyle name="Normal 14 8 3 3" xfId="4300" xr:uid="{00000000-0005-0000-0000-0000CC100000}"/>
    <cellStyle name="Normal 14 8 3 3 2" xfId="4301" xr:uid="{00000000-0005-0000-0000-0000CD100000}"/>
    <cellStyle name="Normal 14 8 3 4" xfId="4302" xr:uid="{00000000-0005-0000-0000-0000CE100000}"/>
    <cellStyle name="Normal 14 8 3 4 2" xfId="4303" xr:uid="{00000000-0005-0000-0000-0000CF100000}"/>
    <cellStyle name="Normal 14 8 3 5" xfId="4304" xr:uid="{00000000-0005-0000-0000-0000D0100000}"/>
    <cellStyle name="Normal 14 8 3 5 2" xfId="4305" xr:uid="{00000000-0005-0000-0000-0000D1100000}"/>
    <cellStyle name="Normal 14 8 3 6" xfId="4306" xr:uid="{00000000-0005-0000-0000-0000D2100000}"/>
    <cellStyle name="Normal 14 8 3 6 2" xfId="4307" xr:uid="{00000000-0005-0000-0000-0000D3100000}"/>
    <cellStyle name="Normal 14 8 3 7" xfId="4308" xr:uid="{00000000-0005-0000-0000-0000D4100000}"/>
    <cellStyle name="Normal 14 8 3 7 2" xfId="4309" xr:uid="{00000000-0005-0000-0000-0000D5100000}"/>
    <cellStyle name="Normal 14 8 3 8" xfId="4310" xr:uid="{00000000-0005-0000-0000-0000D6100000}"/>
    <cellStyle name="Normal 14 8 3 8 2" xfId="4311" xr:uid="{00000000-0005-0000-0000-0000D7100000}"/>
    <cellStyle name="Normal 14 8 3 9" xfId="4312" xr:uid="{00000000-0005-0000-0000-0000D8100000}"/>
    <cellStyle name="Normal 14 8 3 9 2" xfId="4313" xr:uid="{00000000-0005-0000-0000-0000D9100000}"/>
    <cellStyle name="Normal 14 8 4" xfId="4314" xr:uid="{00000000-0005-0000-0000-0000DA100000}"/>
    <cellStyle name="Normal 14 8 4 2" xfId="4315" xr:uid="{00000000-0005-0000-0000-0000DB100000}"/>
    <cellStyle name="Normal 14 8 5" xfId="4316" xr:uid="{00000000-0005-0000-0000-0000DC100000}"/>
    <cellStyle name="Normal 14 8 5 2" xfId="4317" xr:uid="{00000000-0005-0000-0000-0000DD100000}"/>
    <cellStyle name="Normal 14 8 6" xfId="4318" xr:uid="{00000000-0005-0000-0000-0000DE100000}"/>
    <cellStyle name="Normal 14 8 6 2" xfId="4319" xr:uid="{00000000-0005-0000-0000-0000DF100000}"/>
    <cellStyle name="Normal 14 8 7" xfId="4320" xr:uid="{00000000-0005-0000-0000-0000E0100000}"/>
    <cellStyle name="Normal 14 8 7 2" xfId="4321" xr:uid="{00000000-0005-0000-0000-0000E1100000}"/>
    <cellStyle name="Normal 14 8 8" xfId="4322" xr:uid="{00000000-0005-0000-0000-0000E2100000}"/>
    <cellStyle name="Normal 14 8 8 2" xfId="4323" xr:uid="{00000000-0005-0000-0000-0000E3100000}"/>
    <cellStyle name="Normal 14 8 9" xfId="4324" xr:uid="{00000000-0005-0000-0000-0000E4100000}"/>
    <cellStyle name="Normal 14 8 9 2" xfId="4325" xr:uid="{00000000-0005-0000-0000-0000E5100000}"/>
    <cellStyle name="Normal 14 9" xfId="4326" xr:uid="{00000000-0005-0000-0000-0000E6100000}"/>
    <cellStyle name="Normal 14 9 10" xfId="4327" xr:uid="{00000000-0005-0000-0000-0000E7100000}"/>
    <cellStyle name="Normal 14 9 10 2" xfId="4328" xr:uid="{00000000-0005-0000-0000-0000E8100000}"/>
    <cellStyle name="Normal 14 9 11" xfId="4329" xr:uid="{00000000-0005-0000-0000-0000E9100000}"/>
    <cellStyle name="Normal 14 9 11 2" xfId="4330" xr:uid="{00000000-0005-0000-0000-0000EA100000}"/>
    <cellStyle name="Normal 14 9 12" xfId="4331" xr:uid="{00000000-0005-0000-0000-0000EB100000}"/>
    <cellStyle name="Normal 14 9 12 2" xfId="4332" xr:uid="{00000000-0005-0000-0000-0000EC100000}"/>
    <cellStyle name="Normal 14 9 13" xfId="4333" xr:uid="{00000000-0005-0000-0000-0000ED100000}"/>
    <cellStyle name="Normal 14 9 13 2" xfId="4334" xr:uid="{00000000-0005-0000-0000-0000EE100000}"/>
    <cellStyle name="Normal 14 9 14" xfId="4335" xr:uid="{00000000-0005-0000-0000-0000EF100000}"/>
    <cellStyle name="Normal 14 9 14 2" xfId="4336" xr:uid="{00000000-0005-0000-0000-0000F0100000}"/>
    <cellStyle name="Normal 14 9 15" xfId="4337" xr:uid="{00000000-0005-0000-0000-0000F1100000}"/>
    <cellStyle name="Normal 14 9 15 2" xfId="4338" xr:uid="{00000000-0005-0000-0000-0000F2100000}"/>
    <cellStyle name="Normal 14 9 16" xfId="4339" xr:uid="{00000000-0005-0000-0000-0000F3100000}"/>
    <cellStyle name="Normal 14 9 2" xfId="4340" xr:uid="{00000000-0005-0000-0000-0000F4100000}"/>
    <cellStyle name="Normal 14 9 2 10" xfId="4341" xr:uid="{00000000-0005-0000-0000-0000F5100000}"/>
    <cellStyle name="Normal 14 9 2 10 2" xfId="4342" xr:uid="{00000000-0005-0000-0000-0000F6100000}"/>
    <cellStyle name="Normal 14 9 2 11" xfId="4343" xr:uid="{00000000-0005-0000-0000-0000F7100000}"/>
    <cellStyle name="Normal 14 9 2 11 2" xfId="4344" xr:uid="{00000000-0005-0000-0000-0000F8100000}"/>
    <cellStyle name="Normal 14 9 2 12" xfId="4345" xr:uid="{00000000-0005-0000-0000-0000F9100000}"/>
    <cellStyle name="Normal 14 9 2 12 2" xfId="4346" xr:uid="{00000000-0005-0000-0000-0000FA100000}"/>
    <cellStyle name="Normal 14 9 2 13" xfId="4347" xr:uid="{00000000-0005-0000-0000-0000FB100000}"/>
    <cellStyle name="Normal 14 9 2 13 2" xfId="4348" xr:uid="{00000000-0005-0000-0000-0000FC100000}"/>
    <cellStyle name="Normal 14 9 2 14" xfId="4349" xr:uid="{00000000-0005-0000-0000-0000FD100000}"/>
    <cellStyle name="Normal 14 9 2 14 2" xfId="4350" xr:uid="{00000000-0005-0000-0000-0000FE100000}"/>
    <cellStyle name="Normal 14 9 2 15" xfId="4351" xr:uid="{00000000-0005-0000-0000-0000FF100000}"/>
    <cellStyle name="Normal 14 9 2 2" xfId="4352" xr:uid="{00000000-0005-0000-0000-000000110000}"/>
    <cellStyle name="Normal 14 9 2 2 2" xfId="4353" xr:uid="{00000000-0005-0000-0000-000001110000}"/>
    <cellStyle name="Normal 14 9 2 3" xfId="4354" xr:uid="{00000000-0005-0000-0000-000002110000}"/>
    <cellStyle name="Normal 14 9 2 3 2" xfId="4355" xr:uid="{00000000-0005-0000-0000-000003110000}"/>
    <cellStyle name="Normal 14 9 2 4" xfId="4356" xr:uid="{00000000-0005-0000-0000-000004110000}"/>
    <cellStyle name="Normal 14 9 2 4 2" xfId="4357" xr:uid="{00000000-0005-0000-0000-000005110000}"/>
    <cellStyle name="Normal 14 9 2 5" xfId="4358" xr:uid="{00000000-0005-0000-0000-000006110000}"/>
    <cellStyle name="Normal 14 9 2 5 2" xfId="4359" xr:uid="{00000000-0005-0000-0000-000007110000}"/>
    <cellStyle name="Normal 14 9 2 6" xfId="4360" xr:uid="{00000000-0005-0000-0000-000008110000}"/>
    <cellStyle name="Normal 14 9 2 6 2" xfId="4361" xr:uid="{00000000-0005-0000-0000-000009110000}"/>
    <cellStyle name="Normal 14 9 2 7" xfId="4362" xr:uid="{00000000-0005-0000-0000-00000A110000}"/>
    <cellStyle name="Normal 14 9 2 7 2" xfId="4363" xr:uid="{00000000-0005-0000-0000-00000B110000}"/>
    <cellStyle name="Normal 14 9 2 8" xfId="4364" xr:uid="{00000000-0005-0000-0000-00000C110000}"/>
    <cellStyle name="Normal 14 9 2 8 2" xfId="4365" xr:uid="{00000000-0005-0000-0000-00000D110000}"/>
    <cellStyle name="Normal 14 9 2 9" xfId="4366" xr:uid="{00000000-0005-0000-0000-00000E110000}"/>
    <cellStyle name="Normal 14 9 2 9 2" xfId="4367" xr:uid="{00000000-0005-0000-0000-00000F110000}"/>
    <cellStyle name="Normal 14 9 3" xfId="4368" xr:uid="{00000000-0005-0000-0000-000010110000}"/>
    <cellStyle name="Normal 14 9 3 10" xfId="4369" xr:uid="{00000000-0005-0000-0000-000011110000}"/>
    <cellStyle name="Normal 14 9 3 10 2" xfId="4370" xr:uid="{00000000-0005-0000-0000-000012110000}"/>
    <cellStyle name="Normal 14 9 3 11" xfId="4371" xr:uid="{00000000-0005-0000-0000-000013110000}"/>
    <cellStyle name="Normal 14 9 3 2" xfId="4372" xr:uid="{00000000-0005-0000-0000-000014110000}"/>
    <cellStyle name="Normal 14 9 3 2 2" xfId="4373" xr:uid="{00000000-0005-0000-0000-000015110000}"/>
    <cellStyle name="Normal 14 9 3 3" xfId="4374" xr:uid="{00000000-0005-0000-0000-000016110000}"/>
    <cellStyle name="Normal 14 9 3 3 2" xfId="4375" xr:uid="{00000000-0005-0000-0000-000017110000}"/>
    <cellStyle name="Normal 14 9 3 4" xfId="4376" xr:uid="{00000000-0005-0000-0000-000018110000}"/>
    <cellStyle name="Normal 14 9 3 4 2" xfId="4377" xr:uid="{00000000-0005-0000-0000-000019110000}"/>
    <cellStyle name="Normal 14 9 3 5" xfId="4378" xr:uid="{00000000-0005-0000-0000-00001A110000}"/>
    <cellStyle name="Normal 14 9 3 5 2" xfId="4379" xr:uid="{00000000-0005-0000-0000-00001B110000}"/>
    <cellStyle name="Normal 14 9 3 6" xfId="4380" xr:uid="{00000000-0005-0000-0000-00001C110000}"/>
    <cellStyle name="Normal 14 9 3 6 2" xfId="4381" xr:uid="{00000000-0005-0000-0000-00001D110000}"/>
    <cellStyle name="Normal 14 9 3 7" xfId="4382" xr:uid="{00000000-0005-0000-0000-00001E110000}"/>
    <cellStyle name="Normal 14 9 3 7 2" xfId="4383" xr:uid="{00000000-0005-0000-0000-00001F110000}"/>
    <cellStyle name="Normal 14 9 3 8" xfId="4384" xr:uid="{00000000-0005-0000-0000-000020110000}"/>
    <cellStyle name="Normal 14 9 3 8 2" xfId="4385" xr:uid="{00000000-0005-0000-0000-000021110000}"/>
    <cellStyle name="Normal 14 9 3 9" xfId="4386" xr:uid="{00000000-0005-0000-0000-000022110000}"/>
    <cellStyle name="Normal 14 9 3 9 2" xfId="4387" xr:uid="{00000000-0005-0000-0000-000023110000}"/>
    <cellStyle name="Normal 14 9 4" xfId="4388" xr:uid="{00000000-0005-0000-0000-000024110000}"/>
    <cellStyle name="Normal 14 9 4 2" xfId="4389" xr:uid="{00000000-0005-0000-0000-000025110000}"/>
    <cellStyle name="Normal 14 9 5" xfId="4390" xr:uid="{00000000-0005-0000-0000-000026110000}"/>
    <cellStyle name="Normal 14 9 5 2" xfId="4391" xr:uid="{00000000-0005-0000-0000-000027110000}"/>
    <cellStyle name="Normal 14 9 6" xfId="4392" xr:uid="{00000000-0005-0000-0000-000028110000}"/>
    <cellStyle name="Normal 14 9 6 2" xfId="4393" xr:uid="{00000000-0005-0000-0000-000029110000}"/>
    <cellStyle name="Normal 14 9 7" xfId="4394" xr:uid="{00000000-0005-0000-0000-00002A110000}"/>
    <cellStyle name="Normal 14 9 7 2" xfId="4395" xr:uid="{00000000-0005-0000-0000-00002B110000}"/>
    <cellStyle name="Normal 14 9 8" xfId="4396" xr:uid="{00000000-0005-0000-0000-00002C110000}"/>
    <cellStyle name="Normal 14 9 8 2" xfId="4397" xr:uid="{00000000-0005-0000-0000-00002D110000}"/>
    <cellStyle name="Normal 14 9 9" xfId="4398" xr:uid="{00000000-0005-0000-0000-00002E110000}"/>
    <cellStyle name="Normal 14 9 9 2" xfId="4399" xr:uid="{00000000-0005-0000-0000-00002F110000}"/>
    <cellStyle name="Normal 15" xfId="4400" xr:uid="{00000000-0005-0000-0000-000030110000}"/>
    <cellStyle name="Normal 15 2" xfId="4401" xr:uid="{00000000-0005-0000-0000-000031110000}"/>
    <cellStyle name="Normal 15 3" xfId="4402" xr:uid="{00000000-0005-0000-0000-000032110000}"/>
    <cellStyle name="Normal 15 4" xfId="4403" xr:uid="{00000000-0005-0000-0000-000033110000}"/>
    <cellStyle name="Normal 15 5" xfId="4404" xr:uid="{00000000-0005-0000-0000-000034110000}"/>
    <cellStyle name="Normal 15 6" xfId="4405" xr:uid="{00000000-0005-0000-0000-000035110000}"/>
    <cellStyle name="Normal 15 7" xfId="4406" xr:uid="{00000000-0005-0000-0000-000036110000}"/>
    <cellStyle name="Normal 16" xfId="4407" xr:uid="{00000000-0005-0000-0000-000037110000}"/>
    <cellStyle name="Normal 16 10" xfId="4408" xr:uid="{00000000-0005-0000-0000-000038110000}"/>
    <cellStyle name="Normal 16 11" xfId="4409" xr:uid="{00000000-0005-0000-0000-000039110000}"/>
    <cellStyle name="Normal 16 12" xfId="4410" xr:uid="{00000000-0005-0000-0000-00003A110000}"/>
    <cellStyle name="Normal 16 13" xfId="4411" xr:uid="{00000000-0005-0000-0000-00003B110000}"/>
    <cellStyle name="Normal 16 14" xfId="4412" xr:uid="{00000000-0005-0000-0000-00003C110000}"/>
    <cellStyle name="Normal 16 15" xfId="4413" xr:uid="{00000000-0005-0000-0000-00003D110000}"/>
    <cellStyle name="Normal 16 16" xfId="4414" xr:uid="{00000000-0005-0000-0000-00003E110000}"/>
    <cellStyle name="Normal 16 17" xfId="4415" xr:uid="{00000000-0005-0000-0000-00003F110000}"/>
    <cellStyle name="Normal 16 18" xfId="4416" xr:uid="{00000000-0005-0000-0000-000040110000}"/>
    <cellStyle name="Normal 16 19" xfId="4417" xr:uid="{00000000-0005-0000-0000-000041110000}"/>
    <cellStyle name="Normal 16 2" xfId="4418" xr:uid="{00000000-0005-0000-0000-000042110000}"/>
    <cellStyle name="Normal 16 20" xfId="4419" xr:uid="{00000000-0005-0000-0000-000043110000}"/>
    <cellStyle name="Normal 16 3" xfId="4420" xr:uid="{00000000-0005-0000-0000-000044110000}"/>
    <cellStyle name="Normal 16 4" xfId="4421" xr:uid="{00000000-0005-0000-0000-000045110000}"/>
    <cellStyle name="Normal 16 5" xfId="4422" xr:uid="{00000000-0005-0000-0000-000046110000}"/>
    <cellStyle name="Normal 16 6" xfId="4423" xr:uid="{00000000-0005-0000-0000-000047110000}"/>
    <cellStyle name="Normal 16 7" xfId="4424" xr:uid="{00000000-0005-0000-0000-000048110000}"/>
    <cellStyle name="Normal 16 8" xfId="4425" xr:uid="{00000000-0005-0000-0000-000049110000}"/>
    <cellStyle name="Normal 16 9" xfId="4426" xr:uid="{00000000-0005-0000-0000-00004A110000}"/>
    <cellStyle name="Normal 160" xfId="4427" xr:uid="{00000000-0005-0000-0000-00004B110000}"/>
    <cellStyle name="Normal 17" xfId="4428" xr:uid="{00000000-0005-0000-0000-00004C110000}"/>
    <cellStyle name="Normal 17 10" xfId="4429" xr:uid="{00000000-0005-0000-0000-00004D110000}"/>
    <cellStyle name="Normal 17 10 10" xfId="4430" xr:uid="{00000000-0005-0000-0000-00004E110000}"/>
    <cellStyle name="Normal 17 10 10 2" xfId="4431" xr:uid="{00000000-0005-0000-0000-00004F110000}"/>
    <cellStyle name="Normal 17 10 11" xfId="4432" xr:uid="{00000000-0005-0000-0000-000050110000}"/>
    <cellStyle name="Normal 17 10 11 2" xfId="4433" xr:uid="{00000000-0005-0000-0000-000051110000}"/>
    <cellStyle name="Normal 17 10 12" xfId="4434" xr:uid="{00000000-0005-0000-0000-000052110000}"/>
    <cellStyle name="Normal 17 10 12 2" xfId="4435" xr:uid="{00000000-0005-0000-0000-000053110000}"/>
    <cellStyle name="Normal 17 10 13" xfId="4436" xr:uid="{00000000-0005-0000-0000-000054110000}"/>
    <cellStyle name="Normal 17 10 13 2" xfId="4437" xr:uid="{00000000-0005-0000-0000-000055110000}"/>
    <cellStyle name="Normal 17 10 14" xfId="4438" xr:uid="{00000000-0005-0000-0000-000056110000}"/>
    <cellStyle name="Normal 17 10 14 2" xfId="4439" xr:uid="{00000000-0005-0000-0000-000057110000}"/>
    <cellStyle name="Normal 17 10 15" xfId="4440" xr:uid="{00000000-0005-0000-0000-000058110000}"/>
    <cellStyle name="Normal 17 10 15 2" xfId="4441" xr:uid="{00000000-0005-0000-0000-000059110000}"/>
    <cellStyle name="Normal 17 10 16" xfId="4442" xr:uid="{00000000-0005-0000-0000-00005A110000}"/>
    <cellStyle name="Normal 17 10 2" xfId="4443" xr:uid="{00000000-0005-0000-0000-00005B110000}"/>
    <cellStyle name="Normal 17 10 2 10" xfId="4444" xr:uid="{00000000-0005-0000-0000-00005C110000}"/>
    <cellStyle name="Normal 17 10 2 10 2" xfId="4445" xr:uid="{00000000-0005-0000-0000-00005D110000}"/>
    <cellStyle name="Normal 17 10 2 11" xfId="4446" xr:uid="{00000000-0005-0000-0000-00005E110000}"/>
    <cellStyle name="Normal 17 10 2 11 2" xfId="4447" xr:uid="{00000000-0005-0000-0000-00005F110000}"/>
    <cellStyle name="Normal 17 10 2 12" xfId="4448" xr:uid="{00000000-0005-0000-0000-000060110000}"/>
    <cellStyle name="Normal 17 10 2 12 2" xfId="4449" xr:uid="{00000000-0005-0000-0000-000061110000}"/>
    <cellStyle name="Normal 17 10 2 13" xfId="4450" xr:uid="{00000000-0005-0000-0000-000062110000}"/>
    <cellStyle name="Normal 17 10 2 13 2" xfId="4451" xr:uid="{00000000-0005-0000-0000-000063110000}"/>
    <cellStyle name="Normal 17 10 2 14" xfId="4452" xr:uid="{00000000-0005-0000-0000-000064110000}"/>
    <cellStyle name="Normal 17 10 2 14 2" xfId="4453" xr:uid="{00000000-0005-0000-0000-000065110000}"/>
    <cellStyle name="Normal 17 10 2 15" xfId="4454" xr:uid="{00000000-0005-0000-0000-000066110000}"/>
    <cellStyle name="Normal 17 10 2 2" xfId="4455" xr:uid="{00000000-0005-0000-0000-000067110000}"/>
    <cellStyle name="Normal 17 10 2 2 2" xfId="4456" xr:uid="{00000000-0005-0000-0000-000068110000}"/>
    <cellStyle name="Normal 17 10 2 3" xfId="4457" xr:uid="{00000000-0005-0000-0000-000069110000}"/>
    <cellStyle name="Normal 17 10 2 3 2" xfId="4458" xr:uid="{00000000-0005-0000-0000-00006A110000}"/>
    <cellStyle name="Normal 17 10 2 4" xfId="4459" xr:uid="{00000000-0005-0000-0000-00006B110000}"/>
    <cellStyle name="Normal 17 10 2 4 2" xfId="4460" xr:uid="{00000000-0005-0000-0000-00006C110000}"/>
    <cellStyle name="Normal 17 10 2 5" xfId="4461" xr:uid="{00000000-0005-0000-0000-00006D110000}"/>
    <cellStyle name="Normal 17 10 2 5 2" xfId="4462" xr:uid="{00000000-0005-0000-0000-00006E110000}"/>
    <cellStyle name="Normal 17 10 2 6" xfId="4463" xr:uid="{00000000-0005-0000-0000-00006F110000}"/>
    <cellStyle name="Normal 17 10 2 6 2" xfId="4464" xr:uid="{00000000-0005-0000-0000-000070110000}"/>
    <cellStyle name="Normal 17 10 2 7" xfId="4465" xr:uid="{00000000-0005-0000-0000-000071110000}"/>
    <cellStyle name="Normal 17 10 2 7 2" xfId="4466" xr:uid="{00000000-0005-0000-0000-000072110000}"/>
    <cellStyle name="Normal 17 10 2 8" xfId="4467" xr:uid="{00000000-0005-0000-0000-000073110000}"/>
    <cellStyle name="Normal 17 10 2 8 2" xfId="4468" xr:uid="{00000000-0005-0000-0000-000074110000}"/>
    <cellStyle name="Normal 17 10 2 9" xfId="4469" xr:uid="{00000000-0005-0000-0000-000075110000}"/>
    <cellStyle name="Normal 17 10 2 9 2" xfId="4470" xr:uid="{00000000-0005-0000-0000-000076110000}"/>
    <cellStyle name="Normal 17 10 3" xfId="4471" xr:uid="{00000000-0005-0000-0000-000077110000}"/>
    <cellStyle name="Normal 17 10 3 10" xfId="4472" xr:uid="{00000000-0005-0000-0000-000078110000}"/>
    <cellStyle name="Normal 17 10 3 10 2" xfId="4473" xr:uid="{00000000-0005-0000-0000-000079110000}"/>
    <cellStyle name="Normal 17 10 3 11" xfId="4474" xr:uid="{00000000-0005-0000-0000-00007A110000}"/>
    <cellStyle name="Normal 17 10 3 2" xfId="4475" xr:uid="{00000000-0005-0000-0000-00007B110000}"/>
    <cellStyle name="Normal 17 10 3 2 2" xfId="4476" xr:uid="{00000000-0005-0000-0000-00007C110000}"/>
    <cellStyle name="Normal 17 10 3 3" xfId="4477" xr:uid="{00000000-0005-0000-0000-00007D110000}"/>
    <cellStyle name="Normal 17 10 3 3 2" xfId="4478" xr:uid="{00000000-0005-0000-0000-00007E110000}"/>
    <cellStyle name="Normal 17 10 3 4" xfId="4479" xr:uid="{00000000-0005-0000-0000-00007F110000}"/>
    <cellStyle name="Normal 17 10 3 4 2" xfId="4480" xr:uid="{00000000-0005-0000-0000-000080110000}"/>
    <cellStyle name="Normal 17 10 3 5" xfId="4481" xr:uid="{00000000-0005-0000-0000-000081110000}"/>
    <cellStyle name="Normal 17 10 3 5 2" xfId="4482" xr:uid="{00000000-0005-0000-0000-000082110000}"/>
    <cellStyle name="Normal 17 10 3 6" xfId="4483" xr:uid="{00000000-0005-0000-0000-000083110000}"/>
    <cellStyle name="Normal 17 10 3 6 2" xfId="4484" xr:uid="{00000000-0005-0000-0000-000084110000}"/>
    <cellStyle name="Normal 17 10 3 7" xfId="4485" xr:uid="{00000000-0005-0000-0000-000085110000}"/>
    <cellStyle name="Normal 17 10 3 7 2" xfId="4486" xr:uid="{00000000-0005-0000-0000-000086110000}"/>
    <cellStyle name="Normal 17 10 3 8" xfId="4487" xr:uid="{00000000-0005-0000-0000-000087110000}"/>
    <cellStyle name="Normal 17 10 3 8 2" xfId="4488" xr:uid="{00000000-0005-0000-0000-000088110000}"/>
    <cellStyle name="Normal 17 10 3 9" xfId="4489" xr:uid="{00000000-0005-0000-0000-000089110000}"/>
    <cellStyle name="Normal 17 10 3 9 2" xfId="4490" xr:uid="{00000000-0005-0000-0000-00008A110000}"/>
    <cellStyle name="Normal 17 10 4" xfId="4491" xr:uid="{00000000-0005-0000-0000-00008B110000}"/>
    <cellStyle name="Normal 17 10 4 2" xfId="4492" xr:uid="{00000000-0005-0000-0000-00008C110000}"/>
    <cellStyle name="Normal 17 10 5" xfId="4493" xr:uid="{00000000-0005-0000-0000-00008D110000}"/>
    <cellStyle name="Normal 17 10 5 2" xfId="4494" xr:uid="{00000000-0005-0000-0000-00008E110000}"/>
    <cellStyle name="Normal 17 10 6" xfId="4495" xr:uid="{00000000-0005-0000-0000-00008F110000}"/>
    <cellStyle name="Normal 17 10 6 2" xfId="4496" xr:uid="{00000000-0005-0000-0000-000090110000}"/>
    <cellStyle name="Normal 17 10 7" xfId="4497" xr:uid="{00000000-0005-0000-0000-000091110000}"/>
    <cellStyle name="Normal 17 10 7 2" xfId="4498" xr:uid="{00000000-0005-0000-0000-000092110000}"/>
    <cellStyle name="Normal 17 10 8" xfId="4499" xr:uid="{00000000-0005-0000-0000-000093110000}"/>
    <cellStyle name="Normal 17 10 8 2" xfId="4500" xr:uid="{00000000-0005-0000-0000-000094110000}"/>
    <cellStyle name="Normal 17 10 9" xfId="4501" xr:uid="{00000000-0005-0000-0000-000095110000}"/>
    <cellStyle name="Normal 17 10 9 2" xfId="4502" xr:uid="{00000000-0005-0000-0000-000096110000}"/>
    <cellStyle name="Normal 17 11" xfId="4503" xr:uid="{00000000-0005-0000-0000-000097110000}"/>
    <cellStyle name="Normal 17 11 10" xfId="4504" xr:uid="{00000000-0005-0000-0000-000098110000}"/>
    <cellStyle name="Normal 17 11 10 2" xfId="4505" xr:uid="{00000000-0005-0000-0000-000099110000}"/>
    <cellStyle name="Normal 17 11 11" xfId="4506" xr:uid="{00000000-0005-0000-0000-00009A110000}"/>
    <cellStyle name="Normal 17 11 11 2" xfId="4507" xr:uid="{00000000-0005-0000-0000-00009B110000}"/>
    <cellStyle name="Normal 17 11 12" xfId="4508" xr:uid="{00000000-0005-0000-0000-00009C110000}"/>
    <cellStyle name="Normal 17 11 12 2" xfId="4509" xr:uid="{00000000-0005-0000-0000-00009D110000}"/>
    <cellStyle name="Normal 17 11 13" xfId="4510" xr:uid="{00000000-0005-0000-0000-00009E110000}"/>
    <cellStyle name="Normal 17 11 13 2" xfId="4511" xr:uid="{00000000-0005-0000-0000-00009F110000}"/>
    <cellStyle name="Normal 17 11 14" xfId="4512" xr:uid="{00000000-0005-0000-0000-0000A0110000}"/>
    <cellStyle name="Normal 17 11 14 2" xfId="4513" xr:uid="{00000000-0005-0000-0000-0000A1110000}"/>
    <cellStyle name="Normal 17 11 15" xfId="4514" xr:uid="{00000000-0005-0000-0000-0000A2110000}"/>
    <cellStyle name="Normal 17 11 15 2" xfId="4515" xr:uid="{00000000-0005-0000-0000-0000A3110000}"/>
    <cellStyle name="Normal 17 11 16" xfId="4516" xr:uid="{00000000-0005-0000-0000-0000A4110000}"/>
    <cellStyle name="Normal 17 11 2" xfId="4517" xr:uid="{00000000-0005-0000-0000-0000A5110000}"/>
    <cellStyle name="Normal 17 11 2 10" xfId="4518" xr:uid="{00000000-0005-0000-0000-0000A6110000}"/>
    <cellStyle name="Normal 17 11 2 10 2" xfId="4519" xr:uid="{00000000-0005-0000-0000-0000A7110000}"/>
    <cellStyle name="Normal 17 11 2 11" xfId="4520" xr:uid="{00000000-0005-0000-0000-0000A8110000}"/>
    <cellStyle name="Normal 17 11 2 11 2" xfId="4521" xr:uid="{00000000-0005-0000-0000-0000A9110000}"/>
    <cellStyle name="Normal 17 11 2 12" xfId="4522" xr:uid="{00000000-0005-0000-0000-0000AA110000}"/>
    <cellStyle name="Normal 17 11 2 12 2" xfId="4523" xr:uid="{00000000-0005-0000-0000-0000AB110000}"/>
    <cellStyle name="Normal 17 11 2 13" xfId="4524" xr:uid="{00000000-0005-0000-0000-0000AC110000}"/>
    <cellStyle name="Normal 17 11 2 13 2" xfId="4525" xr:uid="{00000000-0005-0000-0000-0000AD110000}"/>
    <cellStyle name="Normal 17 11 2 14" xfId="4526" xr:uid="{00000000-0005-0000-0000-0000AE110000}"/>
    <cellStyle name="Normal 17 11 2 14 2" xfId="4527" xr:uid="{00000000-0005-0000-0000-0000AF110000}"/>
    <cellStyle name="Normal 17 11 2 15" xfId="4528" xr:uid="{00000000-0005-0000-0000-0000B0110000}"/>
    <cellStyle name="Normal 17 11 2 2" xfId="4529" xr:uid="{00000000-0005-0000-0000-0000B1110000}"/>
    <cellStyle name="Normal 17 11 2 2 2" xfId="4530" xr:uid="{00000000-0005-0000-0000-0000B2110000}"/>
    <cellStyle name="Normal 17 11 2 3" xfId="4531" xr:uid="{00000000-0005-0000-0000-0000B3110000}"/>
    <cellStyle name="Normal 17 11 2 3 2" xfId="4532" xr:uid="{00000000-0005-0000-0000-0000B4110000}"/>
    <cellStyle name="Normal 17 11 2 4" xfId="4533" xr:uid="{00000000-0005-0000-0000-0000B5110000}"/>
    <cellStyle name="Normal 17 11 2 4 2" xfId="4534" xr:uid="{00000000-0005-0000-0000-0000B6110000}"/>
    <cellStyle name="Normal 17 11 2 5" xfId="4535" xr:uid="{00000000-0005-0000-0000-0000B7110000}"/>
    <cellStyle name="Normal 17 11 2 5 2" xfId="4536" xr:uid="{00000000-0005-0000-0000-0000B8110000}"/>
    <cellStyle name="Normal 17 11 2 6" xfId="4537" xr:uid="{00000000-0005-0000-0000-0000B9110000}"/>
    <cellStyle name="Normal 17 11 2 6 2" xfId="4538" xr:uid="{00000000-0005-0000-0000-0000BA110000}"/>
    <cellStyle name="Normal 17 11 2 7" xfId="4539" xr:uid="{00000000-0005-0000-0000-0000BB110000}"/>
    <cellStyle name="Normal 17 11 2 7 2" xfId="4540" xr:uid="{00000000-0005-0000-0000-0000BC110000}"/>
    <cellStyle name="Normal 17 11 2 8" xfId="4541" xr:uid="{00000000-0005-0000-0000-0000BD110000}"/>
    <cellStyle name="Normal 17 11 2 8 2" xfId="4542" xr:uid="{00000000-0005-0000-0000-0000BE110000}"/>
    <cellStyle name="Normal 17 11 2 9" xfId="4543" xr:uid="{00000000-0005-0000-0000-0000BF110000}"/>
    <cellStyle name="Normal 17 11 2 9 2" xfId="4544" xr:uid="{00000000-0005-0000-0000-0000C0110000}"/>
    <cellStyle name="Normal 17 11 3" xfId="4545" xr:uid="{00000000-0005-0000-0000-0000C1110000}"/>
    <cellStyle name="Normal 17 11 3 10" xfId="4546" xr:uid="{00000000-0005-0000-0000-0000C2110000}"/>
    <cellStyle name="Normal 17 11 3 10 2" xfId="4547" xr:uid="{00000000-0005-0000-0000-0000C3110000}"/>
    <cellStyle name="Normal 17 11 3 11" xfId="4548" xr:uid="{00000000-0005-0000-0000-0000C4110000}"/>
    <cellStyle name="Normal 17 11 3 2" xfId="4549" xr:uid="{00000000-0005-0000-0000-0000C5110000}"/>
    <cellStyle name="Normal 17 11 3 2 2" xfId="4550" xr:uid="{00000000-0005-0000-0000-0000C6110000}"/>
    <cellStyle name="Normal 17 11 3 3" xfId="4551" xr:uid="{00000000-0005-0000-0000-0000C7110000}"/>
    <cellStyle name="Normal 17 11 3 3 2" xfId="4552" xr:uid="{00000000-0005-0000-0000-0000C8110000}"/>
    <cellStyle name="Normal 17 11 3 4" xfId="4553" xr:uid="{00000000-0005-0000-0000-0000C9110000}"/>
    <cellStyle name="Normal 17 11 3 4 2" xfId="4554" xr:uid="{00000000-0005-0000-0000-0000CA110000}"/>
    <cellStyle name="Normal 17 11 3 5" xfId="4555" xr:uid="{00000000-0005-0000-0000-0000CB110000}"/>
    <cellStyle name="Normal 17 11 3 5 2" xfId="4556" xr:uid="{00000000-0005-0000-0000-0000CC110000}"/>
    <cellStyle name="Normal 17 11 3 6" xfId="4557" xr:uid="{00000000-0005-0000-0000-0000CD110000}"/>
    <cellStyle name="Normal 17 11 3 6 2" xfId="4558" xr:uid="{00000000-0005-0000-0000-0000CE110000}"/>
    <cellStyle name="Normal 17 11 3 7" xfId="4559" xr:uid="{00000000-0005-0000-0000-0000CF110000}"/>
    <cellStyle name="Normal 17 11 3 7 2" xfId="4560" xr:uid="{00000000-0005-0000-0000-0000D0110000}"/>
    <cellStyle name="Normal 17 11 3 8" xfId="4561" xr:uid="{00000000-0005-0000-0000-0000D1110000}"/>
    <cellStyle name="Normal 17 11 3 8 2" xfId="4562" xr:uid="{00000000-0005-0000-0000-0000D2110000}"/>
    <cellStyle name="Normal 17 11 3 9" xfId="4563" xr:uid="{00000000-0005-0000-0000-0000D3110000}"/>
    <cellStyle name="Normal 17 11 3 9 2" xfId="4564" xr:uid="{00000000-0005-0000-0000-0000D4110000}"/>
    <cellStyle name="Normal 17 11 4" xfId="4565" xr:uid="{00000000-0005-0000-0000-0000D5110000}"/>
    <cellStyle name="Normal 17 11 4 2" xfId="4566" xr:uid="{00000000-0005-0000-0000-0000D6110000}"/>
    <cellStyle name="Normal 17 11 5" xfId="4567" xr:uid="{00000000-0005-0000-0000-0000D7110000}"/>
    <cellStyle name="Normal 17 11 5 2" xfId="4568" xr:uid="{00000000-0005-0000-0000-0000D8110000}"/>
    <cellStyle name="Normal 17 11 6" xfId="4569" xr:uid="{00000000-0005-0000-0000-0000D9110000}"/>
    <cellStyle name="Normal 17 11 6 2" xfId="4570" xr:uid="{00000000-0005-0000-0000-0000DA110000}"/>
    <cellStyle name="Normal 17 11 7" xfId="4571" xr:uid="{00000000-0005-0000-0000-0000DB110000}"/>
    <cellStyle name="Normal 17 11 7 2" xfId="4572" xr:uid="{00000000-0005-0000-0000-0000DC110000}"/>
    <cellStyle name="Normal 17 11 8" xfId="4573" xr:uid="{00000000-0005-0000-0000-0000DD110000}"/>
    <cellStyle name="Normal 17 11 8 2" xfId="4574" xr:uid="{00000000-0005-0000-0000-0000DE110000}"/>
    <cellStyle name="Normal 17 11 9" xfId="4575" xr:uid="{00000000-0005-0000-0000-0000DF110000}"/>
    <cellStyle name="Normal 17 11 9 2" xfId="4576" xr:uid="{00000000-0005-0000-0000-0000E0110000}"/>
    <cellStyle name="Normal 17 12" xfId="4577" xr:uid="{00000000-0005-0000-0000-0000E1110000}"/>
    <cellStyle name="Normal 17 12 10" xfId="4578" xr:uid="{00000000-0005-0000-0000-0000E2110000}"/>
    <cellStyle name="Normal 17 12 10 2" xfId="4579" xr:uid="{00000000-0005-0000-0000-0000E3110000}"/>
    <cellStyle name="Normal 17 12 11" xfId="4580" xr:uid="{00000000-0005-0000-0000-0000E4110000}"/>
    <cellStyle name="Normal 17 12 11 2" xfId="4581" xr:uid="{00000000-0005-0000-0000-0000E5110000}"/>
    <cellStyle name="Normal 17 12 12" xfId="4582" xr:uid="{00000000-0005-0000-0000-0000E6110000}"/>
    <cellStyle name="Normal 17 12 12 2" xfId="4583" xr:uid="{00000000-0005-0000-0000-0000E7110000}"/>
    <cellStyle name="Normal 17 12 13" xfId="4584" xr:uid="{00000000-0005-0000-0000-0000E8110000}"/>
    <cellStyle name="Normal 17 12 13 2" xfId="4585" xr:uid="{00000000-0005-0000-0000-0000E9110000}"/>
    <cellStyle name="Normal 17 12 14" xfId="4586" xr:uid="{00000000-0005-0000-0000-0000EA110000}"/>
    <cellStyle name="Normal 17 12 14 2" xfId="4587" xr:uid="{00000000-0005-0000-0000-0000EB110000}"/>
    <cellStyle name="Normal 17 12 15" xfId="4588" xr:uid="{00000000-0005-0000-0000-0000EC110000}"/>
    <cellStyle name="Normal 17 12 15 2" xfId="4589" xr:uid="{00000000-0005-0000-0000-0000ED110000}"/>
    <cellStyle name="Normal 17 12 16" xfId="4590" xr:uid="{00000000-0005-0000-0000-0000EE110000}"/>
    <cellStyle name="Normal 17 12 2" xfId="4591" xr:uid="{00000000-0005-0000-0000-0000EF110000}"/>
    <cellStyle name="Normal 17 12 2 10" xfId="4592" xr:uid="{00000000-0005-0000-0000-0000F0110000}"/>
    <cellStyle name="Normal 17 12 2 10 2" xfId="4593" xr:uid="{00000000-0005-0000-0000-0000F1110000}"/>
    <cellStyle name="Normal 17 12 2 11" xfId="4594" xr:uid="{00000000-0005-0000-0000-0000F2110000}"/>
    <cellStyle name="Normal 17 12 2 11 2" xfId="4595" xr:uid="{00000000-0005-0000-0000-0000F3110000}"/>
    <cellStyle name="Normal 17 12 2 12" xfId="4596" xr:uid="{00000000-0005-0000-0000-0000F4110000}"/>
    <cellStyle name="Normal 17 12 2 12 2" xfId="4597" xr:uid="{00000000-0005-0000-0000-0000F5110000}"/>
    <cellStyle name="Normal 17 12 2 13" xfId="4598" xr:uid="{00000000-0005-0000-0000-0000F6110000}"/>
    <cellStyle name="Normal 17 12 2 13 2" xfId="4599" xr:uid="{00000000-0005-0000-0000-0000F7110000}"/>
    <cellStyle name="Normal 17 12 2 14" xfId="4600" xr:uid="{00000000-0005-0000-0000-0000F8110000}"/>
    <cellStyle name="Normal 17 12 2 14 2" xfId="4601" xr:uid="{00000000-0005-0000-0000-0000F9110000}"/>
    <cellStyle name="Normal 17 12 2 15" xfId="4602" xr:uid="{00000000-0005-0000-0000-0000FA110000}"/>
    <cellStyle name="Normal 17 12 2 2" xfId="4603" xr:uid="{00000000-0005-0000-0000-0000FB110000}"/>
    <cellStyle name="Normal 17 12 2 2 2" xfId="4604" xr:uid="{00000000-0005-0000-0000-0000FC110000}"/>
    <cellStyle name="Normal 17 12 2 3" xfId="4605" xr:uid="{00000000-0005-0000-0000-0000FD110000}"/>
    <cellStyle name="Normal 17 12 2 3 2" xfId="4606" xr:uid="{00000000-0005-0000-0000-0000FE110000}"/>
    <cellStyle name="Normal 17 12 2 4" xfId="4607" xr:uid="{00000000-0005-0000-0000-0000FF110000}"/>
    <cellStyle name="Normal 17 12 2 4 2" xfId="4608" xr:uid="{00000000-0005-0000-0000-000000120000}"/>
    <cellStyle name="Normal 17 12 2 5" xfId="4609" xr:uid="{00000000-0005-0000-0000-000001120000}"/>
    <cellStyle name="Normal 17 12 2 5 2" xfId="4610" xr:uid="{00000000-0005-0000-0000-000002120000}"/>
    <cellStyle name="Normal 17 12 2 6" xfId="4611" xr:uid="{00000000-0005-0000-0000-000003120000}"/>
    <cellStyle name="Normal 17 12 2 6 2" xfId="4612" xr:uid="{00000000-0005-0000-0000-000004120000}"/>
    <cellStyle name="Normal 17 12 2 7" xfId="4613" xr:uid="{00000000-0005-0000-0000-000005120000}"/>
    <cellStyle name="Normal 17 12 2 7 2" xfId="4614" xr:uid="{00000000-0005-0000-0000-000006120000}"/>
    <cellStyle name="Normal 17 12 2 8" xfId="4615" xr:uid="{00000000-0005-0000-0000-000007120000}"/>
    <cellStyle name="Normal 17 12 2 8 2" xfId="4616" xr:uid="{00000000-0005-0000-0000-000008120000}"/>
    <cellStyle name="Normal 17 12 2 9" xfId="4617" xr:uid="{00000000-0005-0000-0000-000009120000}"/>
    <cellStyle name="Normal 17 12 2 9 2" xfId="4618" xr:uid="{00000000-0005-0000-0000-00000A120000}"/>
    <cellStyle name="Normal 17 12 3" xfId="4619" xr:uid="{00000000-0005-0000-0000-00000B120000}"/>
    <cellStyle name="Normal 17 12 3 10" xfId="4620" xr:uid="{00000000-0005-0000-0000-00000C120000}"/>
    <cellStyle name="Normal 17 12 3 10 2" xfId="4621" xr:uid="{00000000-0005-0000-0000-00000D120000}"/>
    <cellStyle name="Normal 17 12 3 11" xfId="4622" xr:uid="{00000000-0005-0000-0000-00000E120000}"/>
    <cellStyle name="Normal 17 12 3 2" xfId="4623" xr:uid="{00000000-0005-0000-0000-00000F120000}"/>
    <cellStyle name="Normal 17 12 3 2 2" xfId="4624" xr:uid="{00000000-0005-0000-0000-000010120000}"/>
    <cellStyle name="Normal 17 12 3 3" xfId="4625" xr:uid="{00000000-0005-0000-0000-000011120000}"/>
    <cellStyle name="Normal 17 12 3 3 2" xfId="4626" xr:uid="{00000000-0005-0000-0000-000012120000}"/>
    <cellStyle name="Normal 17 12 3 4" xfId="4627" xr:uid="{00000000-0005-0000-0000-000013120000}"/>
    <cellStyle name="Normal 17 12 3 4 2" xfId="4628" xr:uid="{00000000-0005-0000-0000-000014120000}"/>
    <cellStyle name="Normal 17 12 3 5" xfId="4629" xr:uid="{00000000-0005-0000-0000-000015120000}"/>
    <cellStyle name="Normal 17 12 3 5 2" xfId="4630" xr:uid="{00000000-0005-0000-0000-000016120000}"/>
    <cellStyle name="Normal 17 12 3 6" xfId="4631" xr:uid="{00000000-0005-0000-0000-000017120000}"/>
    <cellStyle name="Normal 17 12 3 6 2" xfId="4632" xr:uid="{00000000-0005-0000-0000-000018120000}"/>
    <cellStyle name="Normal 17 12 3 7" xfId="4633" xr:uid="{00000000-0005-0000-0000-000019120000}"/>
    <cellStyle name="Normal 17 12 3 7 2" xfId="4634" xr:uid="{00000000-0005-0000-0000-00001A120000}"/>
    <cellStyle name="Normal 17 12 3 8" xfId="4635" xr:uid="{00000000-0005-0000-0000-00001B120000}"/>
    <cellStyle name="Normal 17 12 3 8 2" xfId="4636" xr:uid="{00000000-0005-0000-0000-00001C120000}"/>
    <cellStyle name="Normal 17 12 3 9" xfId="4637" xr:uid="{00000000-0005-0000-0000-00001D120000}"/>
    <cellStyle name="Normal 17 12 3 9 2" xfId="4638" xr:uid="{00000000-0005-0000-0000-00001E120000}"/>
    <cellStyle name="Normal 17 12 4" xfId="4639" xr:uid="{00000000-0005-0000-0000-00001F120000}"/>
    <cellStyle name="Normal 17 12 4 2" xfId="4640" xr:uid="{00000000-0005-0000-0000-000020120000}"/>
    <cellStyle name="Normal 17 12 5" xfId="4641" xr:uid="{00000000-0005-0000-0000-000021120000}"/>
    <cellStyle name="Normal 17 12 5 2" xfId="4642" xr:uid="{00000000-0005-0000-0000-000022120000}"/>
    <cellStyle name="Normal 17 12 6" xfId="4643" xr:uid="{00000000-0005-0000-0000-000023120000}"/>
    <cellStyle name="Normal 17 12 6 2" xfId="4644" xr:uid="{00000000-0005-0000-0000-000024120000}"/>
    <cellStyle name="Normal 17 12 7" xfId="4645" xr:uid="{00000000-0005-0000-0000-000025120000}"/>
    <cellStyle name="Normal 17 12 7 2" xfId="4646" xr:uid="{00000000-0005-0000-0000-000026120000}"/>
    <cellStyle name="Normal 17 12 8" xfId="4647" xr:uid="{00000000-0005-0000-0000-000027120000}"/>
    <cellStyle name="Normal 17 12 8 2" xfId="4648" xr:uid="{00000000-0005-0000-0000-000028120000}"/>
    <cellStyle name="Normal 17 12 9" xfId="4649" xr:uid="{00000000-0005-0000-0000-000029120000}"/>
    <cellStyle name="Normal 17 12 9 2" xfId="4650" xr:uid="{00000000-0005-0000-0000-00002A120000}"/>
    <cellStyle name="Normal 17 13" xfId="4651" xr:uid="{00000000-0005-0000-0000-00002B120000}"/>
    <cellStyle name="Normal 17 13 10" xfId="4652" xr:uid="{00000000-0005-0000-0000-00002C120000}"/>
    <cellStyle name="Normal 17 13 10 2" xfId="4653" xr:uid="{00000000-0005-0000-0000-00002D120000}"/>
    <cellStyle name="Normal 17 13 11" xfId="4654" xr:uid="{00000000-0005-0000-0000-00002E120000}"/>
    <cellStyle name="Normal 17 13 11 2" xfId="4655" xr:uid="{00000000-0005-0000-0000-00002F120000}"/>
    <cellStyle name="Normal 17 13 12" xfId="4656" xr:uid="{00000000-0005-0000-0000-000030120000}"/>
    <cellStyle name="Normal 17 13 12 2" xfId="4657" xr:uid="{00000000-0005-0000-0000-000031120000}"/>
    <cellStyle name="Normal 17 13 13" xfId="4658" xr:uid="{00000000-0005-0000-0000-000032120000}"/>
    <cellStyle name="Normal 17 13 13 2" xfId="4659" xr:uid="{00000000-0005-0000-0000-000033120000}"/>
    <cellStyle name="Normal 17 13 14" xfId="4660" xr:uid="{00000000-0005-0000-0000-000034120000}"/>
    <cellStyle name="Normal 17 13 14 2" xfId="4661" xr:uid="{00000000-0005-0000-0000-000035120000}"/>
    <cellStyle name="Normal 17 13 15" xfId="4662" xr:uid="{00000000-0005-0000-0000-000036120000}"/>
    <cellStyle name="Normal 17 13 15 2" xfId="4663" xr:uid="{00000000-0005-0000-0000-000037120000}"/>
    <cellStyle name="Normal 17 13 16" xfId="4664" xr:uid="{00000000-0005-0000-0000-000038120000}"/>
    <cellStyle name="Normal 17 13 2" xfId="4665" xr:uid="{00000000-0005-0000-0000-000039120000}"/>
    <cellStyle name="Normal 17 13 2 10" xfId="4666" xr:uid="{00000000-0005-0000-0000-00003A120000}"/>
    <cellStyle name="Normal 17 13 2 10 2" xfId="4667" xr:uid="{00000000-0005-0000-0000-00003B120000}"/>
    <cellStyle name="Normal 17 13 2 11" xfId="4668" xr:uid="{00000000-0005-0000-0000-00003C120000}"/>
    <cellStyle name="Normal 17 13 2 11 2" xfId="4669" xr:uid="{00000000-0005-0000-0000-00003D120000}"/>
    <cellStyle name="Normal 17 13 2 12" xfId="4670" xr:uid="{00000000-0005-0000-0000-00003E120000}"/>
    <cellStyle name="Normal 17 13 2 12 2" xfId="4671" xr:uid="{00000000-0005-0000-0000-00003F120000}"/>
    <cellStyle name="Normal 17 13 2 13" xfId="4672" xr:uid="{00000000-0005-0000-0000-000040120000}"/>
    <cellStyle name="Normal 17 13 2 13 2" xfId="4673" xr:uid="{00000000-0005-0000-0000-000041120000}"/>
    <cellStyle name="Normal 17 13 2 14" xfId="4674" xr:uid="{00000000-0005-0000-0000-000042120000}"/>
    <cellStyle name="Normal 17 13 2 14 2" xfId="4675" xr:uid="{00000000-0005-0000-0000-000043120000}"/>
    <cellStyle name="Normal 17 13 2 15" xfId="4676" xr:uid="{00000000-0005-0000-0000-000044120000}"/>
    <cellStyle name="Normal 17 13 2 2" xfId="4677" xr:uid="{00000000-0005-0000-0000-000045120000}"/>
    <cellStyle name="Normal 17 13 2 2 2" xfId="4678" xr:uid="{00000000-0005-0000-0000-000046120000}"/>
    <cellStyle name="Normal 17 13 2 3" xfId="4679" xr:uid="{00000000-0005-0000-0000-000047120000}"/>
    <cellStyle name="Normal 17 13 2 3 2" xfId="4680" xr:uid="{00000000-0005-0000-0000-000048120000}"/>
    <cellStyle name="Normal 17 13 2 4" xfId="4681" xr:uid="{00000000-0005-0000-0000-000049120000}"/>
    <cellStyle name="Normal 17 13 2 4 2" xfId="4682" xr:uid="{00000000-0005-0000-0000-00004A120000}"/>
    <cellStyle name="Normal 17 13 2 5" xfId="4683" xr:uid="{00000000-0005-0000-0000-00004B120000}"/>
    <cellStyle name="Normal 17 13 2 5 2" xfId="4684" xr:uid="{00000000-0005-0000-0000-00004C120000}"/>
    <cellStyle name="Normal 17 13 2 6" xfId="4685" xr:uid="{00000000-0005-0000-0000-00004D120000}"/>
    <cellStyle name="Normal 17 13 2 6 2" xfId="4686" xr:uid="{00000000-0005-0000-0000-00004E120000}"/>
    <cellStyle name="Normal 17 13 2 7" xfId="4687" xr:uid="{00000000-0005-0000-0000-00004F120000}"/>
    <cellStyle name="Normal 17 13 2 7 2" xfId="4688" xr:uid="{00000000-0005-0000-0000-000050120000}"/>
    <cellStyle name="Normal 17 13 2 8" xfId="4689" xr:uid="{00000000-0005-0000-0000-000051120000}"/>
    <cellStyle name="Normal 17 13 2 8 2" xfId="4690" xr:uid="{00000000-0005-0000-0000-000052120000}"/>
    <cellStyle name="Normal 17 13 2 9" xfId="4691" xr:uid="{00000000-0005-0000-0000-000053120000}"/>
    <cellStyle name="Normal 17 13 2 9 2" xfId="4692" xr:uid="{00000000-0005-0000-0000-000054120000}"/>
    <cellStyle name="Normal 17 13 3" xfId="4693" xr:uid="{00000000-0005-0000-0000-000055120000}"/>
    <cellStyle name="Normal 17 13 3 10" xfId="4694" xr:uid="{00000000-0005-0000-0000-000056120000}"/>
    <cellStyle name="Normal 17 13 3 10 2" xfId="4695" xr:uid="{00000000-0005-0000-0000-000057120000}"/>
    <cellStyle name="Normal 17 13 3 11" xfId="4696" xr:uid="{00000000-0005-0000-0000-000058120000}"/>
    <cellStyle name="Normal 17 13 3 2" xfId="4697" xr:uid="{00000000-0005-0000-0000-000059120000}"/>
    <cellStyle name="Normal 17 13 3 2 2" xfId="4698" xr:uid="{00000000-0005-0000-0000-00005A120000}"/>
    <cellStyle name="Normal 17 13 3 3" xfId="4699" xr:uid="{00000000-0005-0000-0000-00005B120000}"/>
    <cellStyle name="Normal 17 13 3 3 2" xfId="4700" xr:uid="{00000000-0005-0000-0000-00005C120000}"/>
    <cellStyle name="Normal 17 13 3 4" xfId="4701" xr:uid="{00000000-0005-0000-0000-00005D120000}"/>
    <cellStyle name="Normal 17 13 3 4 2" xfId="4702" xr:uid="{00000000-0005-0000-0000-00005E120000}"/>
    <cellStyle name="Normal 17 13 3 5" xfId="4703" xr:uid="{00000000-0005-0000-0000-00005F120000}"/>
    <cellStyle name="Normal 17 13 3 5 2" xfId="4704" xr:uid="{00000000-0005-0000-0000-000060120000}"/>
    <cellStyle name="Normal 17 13 3 6" xfId="4705" xr:uid="{00000000-0005-0000-0000-000061120000}"/>
    <cellStyle name="Normal 17 13 3 6 2" xfId="4706" xr:uid="{00000000-0005-0000-0000-000062120000}"/>
    <cellStyle name="Normal 17 13 3 7" xfId="4707" xr:uid="{00000000-0005-0000-0000-000063120000}"/>
    <cellStyle name="Normal 17 13 3 7 2" xfId="4708" xr:uid="{00000000-0005-0000-0000-000064120000}"/>
    <cellStyle name="Normal 17 13 3 8" xfId="4709" xr:uid="{00000000-0005-0000-0000-000065120000}"/>
    <cellStyle name="Normal 17 13 3 8 2" xfId="4710" xr:uid="{00000000-0005-0000-0000-000066120000}"/>
    <cellStyle name="Normal 17 13 3 9" xfId="4711" xr:uid="{00000000-0005-0000-0000-000067120000}"/>
    <cellStyle name="Normal 17 13 3 9 2" xfId="4712" xr:uid="{00000000-0005-0000-0000-000068120000}"/>
    <cellStyle name="Normal 17 13 4" xfId="4713" xr:uid="{00000000-0005-0000-0000-000069120000}"/>
    <cellStyle name="Normal 17 13 4 2" xfId="4714" xr:uid="{00000000-0005-0000-0000-00006A120000}"/>
    <cellStyle name="Normal 17 13 5" xfId="4715" xr:uid="{00000000-0005-0000-0000-00006B120000}"/>
    <cellStyle name="Normal 17 13 5 2" xfId="4716" xr:uid="{00000000-0005-0000-0000-00006C120000}"/>
    <cellStyle name="Normal 17 13 6" xfId="4717" xr:uid="{00000000-0005-0000-0000-00006D120000}"/>
    <cellStyle name="Normal 17 13 6 2" xfId="4718" xr:uid="{00000000-0005-0000-0000-00006E120000}"/>
    <cellStyle name="Normal 17 13 7" xfId="4719" xr:uid="{00000000-0005-0000-0000-00006F120000}"/>
    <cellStyle name="Normal 17 13 7 2" xfId="4720" xr:uid="{00000000-0005-0000-0000-000070120000}"/>
    <cellStyle name="Normal 17 13 8" xfId="4721" xr:uid="{00000000-0005-0000-0000-000071120000}"/>
    <cellStyle name="Normal 17 13 8 2" xfId="4722" xr:uid="{00000000-0005-0000-0000-000072120000}"/>
    <cellStyle name="Normal 17 13 9" xfId="4723" xr:uid="{00000000-0005-0000-0000-000073120000}"/>
    <cellStyle name="Normal 17 13 9 2" xfId="4724" xr:uid="{00000000-0005-0000-0000-000074120000}"/>
    <cellStyle name="Normal 17 14" xfId="4725" xr:uid="{00000000-0005-0000-0000-000075120000}"/>
    <cellStyle name="Normal 17 14 10" xfId="4726" xr:uid="{00000000-0005-0000-0000-000076120000}"/>
    <cellStyle name="Normal 17 14 10 2" xfId="4727" xr:uid="{00000000-0005-0000-0000-000077120000}"/>
    <cellStyle name="Normal 17 14 11" xfId="4728" xr:uid="{00000000-0005-0000-0000-000078120000}"/>
    <cellStyle name="Normal 17 14 11 2" xfId="4729" xr:uid="{00000000-0005-0000-0000-000079120000}"/>
    <cellStyle name="Normal 17 14 12" xfId="4730" xr:uid="{00000000-0005-0000-0000-00007A120000}"/>
    <cellStyle name="Normal 17 14 12 2" xfId="4731" xr:uid="{00000000-0005-0000-0000-00007B120000}"/>
    <cellStyle name="Normal 17 14 13" xfId="4732" xr:uid="{00000000-0005-0000-0000-00007C120000}"/>
    <cellStyle name="Normal 17 14 13 2" xfId="4733" xr:uid="{00000000-0005-0000-0000-00007D120000}"/>
    <cellStyle name="Normal 17 14 14" xfId="4734" xr:uid="{00000000-0005-0000-0000-00007E120000}"/>
    <cellStyle name="Normal 17 14 14 2" xfId="4735" xr:uid="{00000000-0005-0000-0000-00007F120000}"/>
    <cellStyle name="Normal 17 14 15" xfId="4736" xr:uid="{00000000-0005-0000-0000-000080120000}"/>
    <cellStyle name="Normal 17 14 15 2" xfId="4737" xr:uid="{00000000-0005-0000-0000-000081120000}"/>
    <cellStyle name="Normal 17 14 16" xfId="4738" xr:uid="{00000000-0005-0000-0000-000082120000}"/>
    <cellStyle name="Normal 17 14 2" xfId="4739" xr:uid="{00000000-0005-0000-0000-000083120000}"/>
    <cellStyle name="Normal 17 14 2 10" xfId="4740" xr:uid="{00000000-0005-0000-0000-000084120000}"/>
    <cellStyle name="Normal 17 14 2 10 2" xfId="4741" xr:uid="{00000000-0005-0000-0000-000085120000}"/>
    <cellStyle name="Normal 17 14 2 11" xfId="4742" xr:uid="{00000000-0005-0000-0000-000086120000}"/>
    <cellStyle name="Normal 17 14 2 11 2" xfId="4743" xr:uid="{00000000-0005-0000-0000-000087120000}"/>
    <cellStyle name="Normal 17 14 2 12" xfId="4744" xr:uid="{00000000-0005-0000-0000-000088120000}"/>
    <cellStyle name="Normal 17 14 2 12 2" xfId="4745" xr:uid="{00000000-0005-0000-0000-000089120000}"/>
    <cellStyle name="Normal 17 14 2 13" xfId="4746" xr:uid="{00000000-0005-0000-0000-00008A120000}"/>
    <cellStyle name="Normal 17 14 2 13 2" xfId="4747" xr:uid="{00000000-0005-0000-0000-00008B120000}"/>
    <cellStyle name="Normal 17 14 2 14" xfId="4748" xr:uid="{00000000-0005-0000-0000-00008C120000}"/>
    <cellStyle name="Normal 17 14 2 14 2" xfId="4749" xr:uid="{00000000-0005-0000-0000-00008D120000}"/>
    <cellStyle name="Normal 17 14 2 15" xfId="4750" xr:uid="{00000000-0005-0000-0000-00008E120000}"/>
    <cellStyle name="Normal 17 14 2 2" xfId="4751" xr:uid="{00000000-0005-0000-0000-00008F120000}"/>
    <cellStyle name="Normal 17 14 2 2 2" xfId="4752" xr:uid="{00000000-0005-0000-0000-000090120000}"/>
    <cellStyle name="Normal 17 14 2 3" xfId="4753" xr:uid="{00000000-0005-0000-0000-000091120000}"/>
    <cellStyle name="Normal 17 14 2 3 2" xfId="4754" xr:uid="{00000000-0005-0000-0000-000092120000}"/>
    <cellStyle name="Normal 17 14 2 4" xfId="4755" xr:uid="{00000000-0005-0000-0000-000093120000}"/>
    <cellStyle name="Normal 17 14 2 4 2" xfId="4756" xr:uid="{00000000-0005-0000-0000-000094120000}"/>
    <cellStyle name="Normal 17 14 2 5" xfId="4757" xr:uid="{00000000-0005-0000-0000-000095120000}"/>
    <cellStyle name="Normal 17 14 2 5 2" xfId="4758" xr:uid="{00000000-0005-0000-0000-000096120000}"/>
    <cellStyle name="Normal 17 14 2 6" xfId="4759" xr:uid="{00000000-0005-0000-0000-000097120000}"/>
    <cellStyle name="Normal 17 14 2 6 2" xfId="4760" xr:uid="{00000000-0005-0000-0000-000098120000}"/>
    <cellStyle name="Normal 17 14 2 7" xfId="4761" xr:uid="{00000000-0005-0000-0000-000099120000}"/>
    <cellStyle name="Normal 17 14 2 7 2" xfId="4762" xr:uid="{00000000-0005-0000-0000-00009A120000}"/>
    <cellStyle name="Normal 17 14 2 8" xfId="4763" xr:uid="{00000000-0005-0000-0000-00009B120000}"/>
    <cellStyle name="Normal 17 14 2 8 2" xfId="4764" xr:uid="{00000000-0005-0000-0000-00009C120000}"/>
    <cellStyle name="Normal 17 14 2 9" xfId="4765" xr:uid="{00000000-0005-0000-0000-00009D120000}"/>
    <cellStyle name="Normal 17 14 2 9 2" xfId="4766" xr:uid="{00000000-0005-0000-0000-00009E120000}"/>
    <cellStyle name="Normal 17 14 3" xfId="4767" xr:uid="{00000000-0005-0000-0000-00009F120000}"/>
    <cellStyle name="Normal 17 14 3 10" xfId="4768" xr:uid="{00000000-0005-0000-0000-0000A0120000}"/>
    <cellStyle name="Normal 17 14 3 10 2" xfId="4769" xr:uid="{00000000-0005-0000-0000-0000A1120000}"/>
    <cellStyle name="Normal 17 14 3 11" xfId="4770" xr:uid="{00000000-0005-0000-0000-0000A2120000}"/>
    <cellStyle name="Normal 17 14 3 2" xfId="4771" xr:uid="{00000000-0005-0000-0000-0000A3120000}"/>
    <cellStyle name="Normal 17 14 3 2 2" xfId="4772" xr:uid="{00000000-0005-0000-0000-0000A4120000}"/>
    <cellStyle name="Normal 17 14 3 3" xfId="4773" xr:uid="{00000000-0005-0000-0000-0000A5120000}"/>
    <cellStyle name="Normal 17 14 3 3 2" xfId="4774" xr:uid="{00000000-0005-0000-0000-0000A6120000}"/>
    <cellStyle name="Normal 17 14 3 4" xfId="4775" xr:uid="{00000000-0005-0000-0000-0000A7120000}"/>
    <cellStyle name="Normal 17 14 3 4 2" xfId="4776" xr:uid="{00000000-0005-0000-0000-0000A8120000}"/>
    <cellStyle name="Normal 17 14 3 5" xfId="4777" xr:uid="{00000000-0005-0000-0000-0000A9120000}"/>
    <cellStyle name="Normal 17 14 3 5 2" xfId="4778" xr:uid="{00000000-0005-0000-0000-0000AA120000}"/>
    <cellStyle name="Normal 17 14 3 6" xfId="4779" xr:uid="{00000000-0005-0000-0000-0000AB120000}"/>
    <cellStyle name="Normal 17 14 3 6 2" xfId="4780" xr:uid="{00000000-0005-0000-0000-0000AC120000}"/>
    <cellStyle name="Normal 17 14 3 7" xfId="4781" xr:uid="{00000000-0005-0000-0000-0000AD120000}"/>
    <cellStyle name="Normal 17 14 3 7 2" xfId="4782" xr:uid="{00000000-0005-0000-0000-0000AE120000}"/>
    <cellStyle name="Normal 17 14 3 8" xfId="4783" xr:uid="{00000000-0005-0000-0000-0000AF120000}"/>
    <cellStyle name="Normal 17 14 3 8 2" xfId="4784" xr:uid="{00000000-0005-0000-0000-0000B0120000}"/>
    <cellStyle name="Normal 17 14 3 9" xfId="4785" xr:uid="{00000000-0005-0000-0000-0000B1120000}"/>
    <cellStyle name="Normal 17 14 3 9 2" xfId="4786" xr:uid="{00000000-0005-0000-0000-0000B2120000}"/>
    <cellStyle name="Normal 17 14 4" xfId="4787" xr:uid="{00000000-0005-0000-0000-0000B3120000}"/>
    <cellStyle name="Normal 17 14 4 2" xfId="4788" xr:uid="{00000000-0005-0000-0000-0000B4120000}"/>
    <cellStyle name="Normal 17 14 5" xfId="4789" xr:uid="{00000000-0005-0000-0000-0000B5120000}"/>
    <cellStyle name="Normal 17 14 5 2" xfId="4790" xr:uid="{00000000-0005-0000-0000-0000B6120000}"/>
    <cellStyle name="Normal 17 14 6" xfId="4791" xr:uid="{00000000-0005-0000-0000-0000B7120000}"/>
    <cellStyle name="Normal 17 14 6 2" xfId="4792" xr:uid="{00000000-0005-0000-0000-0000B8120000}"/>
    <cellStyle name="Normal 17 14 7" xfId="4793" xr:uid="{00000000-0005-0000-0000-0000B9120000}"/>
    <cellStyle name="Normal 17 14 7 2" xfId="4794" xr:uid="{00000000-0005-0000-0000-0000BA120000}"/>
    <cellStyle name="Normal 17 14 8" xfId="4795" xr:uid="{00000000-0005-0000-0000-0000BB120000}"/>
    <cellStyle name="Normal 17 14 8 2" xfId="4796" xr:uid="{00000000-0005-0000-0000-0000BC120000}"/>
    <cellStyle name="Normal 17 14 9" xfId="4797" xr:uid="{00000000-0005-0000-0000-0000BD120000}"/>
    <cellStyle name="Normal 17 14 9 2" xfId="4798" xr:uid="{00000000-0005-0000-0000-0000BE120000}"/>
    <cellStyle name="Normal 17 15" xfId="4799" xr:uid="{00000000-0005-0000-0000-0000BF120000}"/>
    <cellStyle name="Normal 17 15 10" xfId="4800" xr:uid="{00000000-0005-0000-0000-0000C0120000}"/>
    <cellStyle name="Normal 17 15 10 2" xfId="4801" xr:uid="{00000000-0005-0000-0000-0000C1120000}"/>
    <cellStyle name="Normal 17 15 11" xfId="4802" xr:uid="{00000000-0005-0000-0000-0000C2120000}"/>
    <cellStyle name="Normal 17 15 11 2" xfId="4803" xr:uid="{00000000-0005-0000-0000-0000C3120000}"/>
    <cellStyle name="Normal 17 15 12" xfId="4804" xr:uid="{00000000-0005-0000-0000-0000C4120000}"/>
    <cellStyle name="Normal 17 15 12 2" xfId="4805" xr:uid="{00000000-0005-0000-0000-0000C5120000}"/>
    <cellStyle name="Normal 17 15 13" xfId="4806" xr:uid="{00000000-0005-0000-0000-0000C6120000}"/>
    <cellStyle name="Normal 17 15 13 2" xfId="4807" xr:uid="{00000000-0005-0000-0000-0000C7120000}"/>
    <cellStyle name="Normal 17 15 14" xfId="4808" xr:uid="{00000000-0005-0000-0000-0000C8120000}"/>
    <cellStyle name="Normal 17 15 14 2" xfId="4809" xr:uid="{00000000-0005-0000-0000-0000C9120000}"/>
    <cellStyle name="Normal 17 15 15" xfId="4810" xr:uid="{00000000-0005-0000-0000-0000CA120000}"/>
    <cellStyle name="Normal 17 15 15 2" xfId="4811" xr:uid="{00000000-0005-0000-0000-0000CB120000}"/>
    <cellStyle name="Normal 17 15 16" xfId="4812" xr:uid="{00000000-0005-0000-0000-0000CC120000}"/>
    <cellStyle name="Normal 17 15 2" xfId="4813" xr:uid="{00000000-0005-0000-0000-0000CD120000}"/>
    <cellStyle name="Normal 17 15 2 10" xfId="4814" xr:uid="{00000000-0005-0000-0000-0000CE120000}"/>
    <cellStyle name="Normal 17 15 2 10 2" xfId="4815" xr:uid="{00000000-0005-0000-0000-0000CF120000}"/>
    <cellStyle name="Normal 17 15 2 11" xfId="4816" xr:uid="{00000000-0005-0000-0000-0000D0120000}"/>
    <cellStyle name="Normal 17 15 2 11 2" xfId="4817" xr:uid="{00000000-0005-0000-0000-0000D1120000}"/>
    <cellStyle name="Normal 17 15 2 12" xfId="4818" xr:uid="{00000000-0005-0000-0000-0000D2120000}"/>
    <cellStyle name="Normal 17 15 2 12 2" xfId="4819" xr:uid="{00000000-0005-0000-0000-0000D3120000}"/>
    <cellStyle name="Normal 17 15 2 13" xfId="4820" xr:uid="{00000000-0005-0000-0000-0000D4120000}"/>
    <cellStyle name="Normal 17 15 2 13 2" xfId="4821" xr:uid="{00000000-0005-0000-0000-0000D5120000}"/>
    <cellStyle name="Normal 17 15 2 14" xfId="4822" xr:uid="{00000000-0005-0000-0000-0000D6120000}"/>
    <cellStyle name="Normal 17 15 2 14 2" xfId="4823" xr:uid="{00000000-0005-0000-0000-0000D7120000}"/>
    <cellStyle name="Normal 17 15 2 15" xfId="4824" xr:uid="{00000000-0005-0000-0000-0000D8120000}"/>
    <cellStyle name="Normal 17 15 2 2" xfId="4825" xr:uid="{00000000-0005-0000-0000-0000D9120000}"/>
    <cellStyle name="Normal 17 15 2 2 2" xfId="4826" xr:uid="{00000000-0005-0000-0000-0000DA120000}"/>
    <cellStyle name="Normal 17 15 2 3" xfId="4827" xr:uid="{00000000-0005-0000-0000-0000DB120000}"/>
    <cellStyle name="Normal 17 15 2 3 2" xfId="4828" xr:uid="{00000000-0005-0000-0000-0000DC120000}"/>
    <cellStyle name="Normal 17 15 2 4" xfId="4829" xr:uid="{00000000-0005-0000-0000-0000DD120000}"/>
    <cellStyle name="Normal 17 15 2 4 2" xfId="4830" xr:uid="{00000000-0005-0000-0000-0000DE120000}"/>
    <cellStyle name="Normal 17 15 2 5" xfId="4831" xr:uid="{00000000-0005-0000-0000-0000DF120000}"/>
    <cellStyle name="Normal 17 15 2 5 2" xfId="4832" xr:uid="{00000000-0005-0000-0000-0000E0120000}"/>
    <cellStyle name="Normal 17 15 2 6" xfId="4833" xr:uid="{00000000-0005-0000-0000-0000E1120000}"/>
    <cellStyle name="Normal 17 15 2 6 2" xfId="4834" xr:uid="{00000000-0005-0000-0000-0000E2120000}"/>
    <cellStyle name="Normal 17 15 2 7" xfId="4835" xr:uid="{00000000-0005-0000-0000-0000E3120000}"/>
    <cellStyle name="Normal 17 15 2 7 2" xfId="4836" xr:uid="{00000000-0005-0000-0000-0000E4120000}"/>
    <cellStyle name="Normal 17 15 2 8" xfId="4837" xr:uid="{00000000-0005-0000-0000-0000E5120000}"/>
    <cellStyle name="Normal 17 15 2 8 2" xfId="4838" xr:uid="{00000000-0005-0000-0000-0000E6120000}"/>
    <cellStyle name="Normal 17 15 2 9" xfId="4839" xr:uid="{00000000-0005-0000-0000-0000E7120000}"/>
    <cellStyle name="Normal 17 15 2 9 2" xfId="4840" xr:uid="{00000000-0005-0000-0000-0000E8120000}"/>
    <cellStyle name="Normal 17 15 3" xfId="4841" xr:uid="{00000000-0005-0000-0000-0000E9120000}"/>
    <cellStyle name="Normal 17 15 3 10" xfId="4842" xr:uid="{00000000-0005-0000-0000-0000EA120000}"/>
    <cellStyle name="Normal 17 15 3 10 2" xfId="4843" xr:uid="{00000000-0005-0000-0000-0000EB120000}"/>
    <cellStyle name="Normal 17 15 3 11" xfId="4844" xr:uid="{00000000-0005-0000-0000-0000EC120000}"/>
    <cellStyle name="Normal 17 15 3 2" xfId="4845" xr:uid="{00000000-0005-0000-0000-0000ED120000}"/>
    <cellStyle name="Normal 17 15 3 2 2" xfId="4846" xr:uid="{00000000-0005-0000-0000-0000EE120000}"/>
    <cellStyle name="Normal 17 15 3 3" xfId="4847" xr:uid="{00000000-0005-0000-0000-0000EF120000}"/>
    <cellStyle name="Normal 17 15 3 3 2" xfId="4848" xr:uid="{00000000-0005-0000-0000-0000F0120000}"/>
    <cellStyle name="Normal 17 15 3 4" xfId="4849" xr:uid="{00000000-0005-0000-0000-0000F1120000}"/>
    <cellStyle name="Normal 17 15 3 4 2" xfId="4850" xr:uid="{00000000-0005-0000-0000-0000F2120000}"/>
    <cellStyle name="Normal 17 15 3 5" xfId="4851" xr:uid="{00000000-0005-0000-0000-0000F3120000}"/>
    <cellStyle name="Normal 17 15 3 5 2" xfId="4852" xr:uid="{00000000-0005-0000-0000-0000F4120000}"/>
    <cellStyle name="Normal 17 15 3 6" xfId="4853" xr:uid="{00000000-0005-0000-0000-0000F5120000}"/>
    <cellStyle name="Normal 17 15 3 6 2" xfId="4854" xr:uid="{00000000-0005-0000-0000-0000F6120000}"/>
    <cellStyle name="Normal 17 15 3 7" xfId="4855" xr:uid="{00000000-0005-0000-0000-0000F7120000}"/>
    <cellStyle name="Normal 17 15 3 7 2" xfId="4856" xr:uid="{00000000-0005-0000-0000-0000F8120000}"/>
    <cellStyle name="Normal 17 15 3 8" xfId="4857" xr:uid="{00000000-0005-0000-0000-0000F9120000}"/>
    <cellStyle name="Normal 17 15 3 8 2" xfId="4858" xr:uid="{00000000-0005-0000-0000-0000FA120000}"/>
    <cellStyle name="Normal 17 15 3 9" xfId="4859" xr:uid="{00000000-0005-0000-0000-0000FB120000}"/>
    <cellStyle name="Normal 17 15 3 9 2" xfId="4860" xr:uid="{00000000-0005-0000-0000-0000FC120000}"/>
    <cellStyle name="Normal 17 15 4" xfId="4861" xr:uid="{00000000-0005-0000-0000-0000FD120000}"/>
    <cellStyle name="Normal 17 15 4 2" xfId="4862" xr:uid="{00000000-0005-0000-0000-0000FE120000}"/>
    <cellStyle name="Normal 17 15 5" xfId="4863" xr:uid="{00000000-0005-0000-0000-0000FF120000}"/>
    <cellStyle name="Normal 17 15 5 2" xfId="4864" xr:uid="{00000000-0005-0000-0000-000000130000}"/>
    <cellStyle name="Normal 17 15 6" xfId="4865" xr:uid="{00000000-0005-0000-0000-000001130000}"/>
    <cellStyle name="Normal 17 15 6 2" xfId="4866" xr:uid="{00000000-0005-0000-0000-000002130000}"/>
    <cellStyle name="Normal 17 15 7" xfId="4867" xr:uid="{00000000-0005-0000-0000-000003130000}"/>
    <cellStyle name="Normal 17 15 7 2" xfId="4868" xr:uid="{00000000-0005-0000-0000-000004130000}"/>
    <cellStyle name="Normal 17 15 8" xfId="4869" xr:uid="{00000000-0005-0000-0000-000005130000}"/>
    <cellStyle name="Normal 17 15 8 2" xfId="4870" xr:uid="{00000000-0005-0000-0000-000006130000}"/>
    <cellStyle name="Normal 17 15 9" xfId="4871" xr:uid="{00000000-0005-0000-0000-000007130000}"/>
    <cellStyle name="Normal 17 15 9 2" xfId="4872" xr:uid="{00000000-0005-0000-0000-000008130000}"/>
    <cellStyle name="Normal 17 16" xfId="4873" xr:uid="{00000000-0005-0000-0000-000009130000}"/>
    <cellStyle name="Normal 17 16 10" xfId="4874" xr:uid="{00000000-0005-0000-0000-00000A130000}"/>
    <cellStyle name="Normal 17 16 10 2" xfId="4875" xr:uid="{00000000-0005-0000-0000-00000B130000}"/>
    <cellStyle name="Normal 17 16 11" xfId="4876" xr:uid="{00000000-0005-0000-0000-00000C130000}"/>
    <cellStyle name="Normal 17 16 11 2" xfId="4877" xr:uid="{00000000-0005-0000-0000-00000D130000}"/>
    <cellStyle name="Normal 17 16 12" xfId="4878" xr:uid="{00000000-0005-0000-0000-00000E130000}"/>
    <cellStyle name="Normal 17 16 12 2" xfId="4879" xr:uid="{00000000-0005-0000-0000-00000F130000}"/>
    <cellStyle name="Normal 17 16 13" xfId="4880" xr:uid="{00000000-0005-0000-0000-000010130000}"/>
    <cellStyle name="Normal 17 16 13 2" xfId="4881" xr:uid="{00000000-0005-0000-0000-000011130000}"/>
    <cellStyle name="Normal 17 16 14" xfId="4882" xr:uid="{00000000-0005-0000-0000-000012130000}"/>
    <cellStyle name="Normal 17 16 14 2" xfId="4883" xr:uid="{00000000-0005-0000-0000-000013130000}"/>
    <cellStyle name="Normal 17 16 15" xfId="4884" xr:uid="{00000000-0005-0000-0000-000014130000}"/>
    <cellStyle name="Normal 17 16 15 2" xfId="4885" xr:uid="{00000000-0005-0000-0000-000015130000}"/>
    <cellStyle name="Normal 17 16 16" xfId="4886" xr:uid="{00000000-0005-0000-0000-000016130000}"/>
    <cellStyle name="Normal 17 16 2" xfId="4887" xr:uid="{00000000-0005-0000-0000-000017130000}"/>
    <cellStyle name="Normal 17 16 2 10" xfId="4888" xr:uid="{00000000-0005-0000-0000-000018130000}"/>
    <cellStyle name="Normal 17 16 2 10 2" xfId="4889" xr:uid="{00000000-0005-0000-0000-000019130000}"/>
    <cellStyle name="Normal 17 16 2 11" xfId="4890" xr:uid="{00000000-0005-0000-0000-00001A130000}"/>
    <cellStyle name="Normal 17 16 2 11 2" xfId="4891" xr:uid="{00000000-0005-0000-0000-00001B130000}"/>
    <cellStyle name="Normal 17 16 2 12" xfId="4892" xr:uid="{00000000-0005-0000-0000-00001C130000}"/>
    <cellStyle name="Normal 17 16 2 12 2" xfId="4893" xr:uid="{00000000-0005-0000-0000-00001D130000}"/>
    <cellStyle name="Normal 17 16 2 13" xfId="4894" xr:uid="{00000000-0005-0000-0000-00001E130000}"/>
    <cellStyle name="Normal 17 16 2 13 2" xfId="4895" xr:uid="{00000000-0005-0000-0000-00001F130000}"/>
    <cellStyle name="Normal 17 16 2 14" xfId="4896" xr:uid="{00000000-0005-0000-0000-000020130000}"/>
    <cellStyle name="Normal 17 16 2 14 2" xfId="4897" xr:uid="{00000000-0005-0000-0000-000021130000}"/>
    <cellStyle name="Normal 17 16 2 15" xfId="4898" xr:uid="{00000000-0005-0000-0000-000022130000}"/>
    <cellStyle name="Normal 17 16 2 2" xfId="4899" xr:uid="{00000000-0005-0000-0000-000023130000}"/>
    <cellStyle name="Normal 17 16 2 2 2" xfId="4900" xr:uid="{00000000-0005-0000-0000-000024130000}"/>
    <cellStyle name="Normal 17 16 2 3" xfId="4901" xr:uid="{00000000-0005-0000-0000-000025130000}"/>
    <cellStyle name="Normal 17 16 2 3 2" xfId="4902" xr:uid="{00000000-0005-0000-0000-000026130000}"/>
    <cellStyle name="Normal 17 16 2 4" xfId="4903" xr:uid="{00000000-0005-0000-0000-000027130000}"/>
    <cellStyle name="Normal 17 16 2 4 2" xfId="4904" xr:uid="{00000000-0005-0000-0000-000028130000}"/>
    <cellStyle name="Normal 17 16 2 5" xfId="4905" xr:uid="{00000000-0005-0000-0000-000029130000}"/>
    <cellStyle name="Normal 17 16 2 5 2" xfId="4906" xr:uid="{00000000-0005-0000-0000-00002A130000}"/>
    <cellStyle name="Normal 17 16 2 6" xfId="4907" xr:uid="{00000000-0005-0000-0000-00002B130000}"/>
    <cellStyle name="Normal 17 16 2 6 2" xfId="4908" xr:uid="{00000000-0005-0000-0000-00002C130000}"/>
    <cellStyle name="Normal 17 16 2 7" xfId="4909" xr:uid="{00000000-0005-0000-0000-00002D130000}"/>
    <cellStyle name="Normal 17 16 2 7 2" xfId="4910" xr:uid="{00000000-0005-0000-0000-00002E130000}"/>
    <cellStyle name="Normal 17 16 2 8" xfId="4911" xr:uid="{00000000-0005-0000-0000-00002F130000}"/>
    <cellStyle name="Normal 17 16 2 8 2" xfId="4912" xr:uid="{00000000-0005-0000-0000-000030130000}"/>
    <cellStyle name="Normal 17 16 2 9" xfId="4913" xr:uid="{00000000-0005-0000-0000-000031130000}"/>
    <cellStyle name="Normal 17 16 2 9 2" xfId="4914" xr:uid="{00000000-0005-0000-0000-000032130000}"/>
    <cellStyle name="Normal 17 16 3" xfId="4915" xr:uid="{00000000-0005-0000-0000-000033130000}"/>
    <cellStyle name="Normal 17 16 3 10" xfId="4916" xr:uid="{00000000-0005-0000-0000-000034130000}"/>
    <cellStyle name="Normal 17 16 3 10 2" xfId="4917" xr:uid="{00000000-0005-0000-0000-000035130000}"/>
    <cellStyle name="Normal 17 16 3 11" xfId="4918" xr:uid="{00000000-0005-0000-0000-000036130000}"/>
    <cellStyle name="Normal 17 16 3 2" xfId="4919" xr:uid="{00000000-0005-0000-0000-000037130000}"/>
    <cellStyle name="Normal 17 16 3 2 2" xfId="4920" xr:uid="{00000000-0005-0000-0000-000038130000}"/>
    <cellStyle name="Normal 17 16 3 3" xfId="4921" xr:uid="{00000000-0005-0000-0000-000039130000}"/>
    <cellStyle name="Normal 17 16 3 3 2" xfId="4922" xr:uid="{00000000-0005-0000-0000-00003A130000}"/>
    <cellStyle name="Normal 17 16 3 4" xfId="4923" xr:uid="{00000000-0005-0000-0000-00003B130000}"/>
    <cellStyle name="Normal 17 16 3 4 2" xfId="4924" xr:uid="{00000000-0005-0000-0000-00003C130000}"/>
    <cellStyle name="Normal 17 16 3 5" xfId="4925" xr:uid="{00000000-0005-0000-0000-00003D130000}"/>
    <cellStyle name="Normal 17 16 3 5 2" xfId="4926" xr:uid="{00000000-0005-0000-0000-00003E130000}"/>
    <cellStyle name="Normal 17 16 3 6" xfId="4927" xr:uid="{00000000-0005-0000-0000-00003F130000}"/>
    <cellStyle name="Normal 17 16 3 6 2" xfId="4928" xr:uid="{00000000-0005-0000-0000-000040130000}"/>
    <cellStyle name="Normal 17 16 3 7" xfId="4929" xr:uid="{00000000-0005-0000-0000-000041130000}"/>
    <cellStyle name="Normal 17 16 3 7 2" xfId="4930" xr:uid="{00000000-0005-0000-0000-000042130000}"/>
    <cellStyle name="Normal 17 16 3 8" xfId="4931" xr:uid="{00000000-0005-0000-0000-000043130000}"/>
    <cellStyle name="Normal 17 16 3 8 2" xfId="4932" xr:uid="{00000000-0005-0000-0000-000044130000}"/>
    <cellStyle name="Normal 17 16 3 9" xfId="4933" xr:uid="{00000000-0005-0000-0000-000045130000}"/>
    <cellStyle name="Normal 17 16 3 9 2" xfId="4934" xr:uid="{00000000-0005-0000-0000-000046130000}"/>
    <cellStyle name="Normal 17 16 4" xfId="4935" xr:uid="{00000000-0005-0000-0000-000047130000}"/>
    <cellStyle name="Normal 17 16 4 2" xfId="4936" xr:uid="{00000000-0005-0000-0000-000048130000}"/>
    <cellStyle name="Normal 17 16 5" xfId="4937" xr:uid="{00000000-0005-0000-0000-000049130000}"/>
    <cellStyle name="Normal 17 16 5 2" xfId="4938" xr:uid="{00000000-0005-0000-0000-00004A130000}"/>
    <cellStyle name="Normal 17 16 6" xfId="4939" xr:uid="{00000000-0005-0000-0000-00004B130000}"/>
    <cellStyle name="Normal 17 16 6 2" xfId="4940" xr:uid="{00000000-0005-0000-0000-00004C130000}"/>
    <cellStyle name="Normal 17 16 7" xfId="4941" xr:uid="{00000000-0005-0000-0000-00004D130000}"/>
    <cellStyle name="Normal 17 16 7 2" xfId="4942" xr:uid="{00000000-0005-0000-0000-00004E130000}"/>
    <cellStyle name="Normal 17 16 8" xfId="4943" xr:uid="{00000000-0005-0000-0000-00004F130000}"/>
    <cellStyle name="Normal 17 16 8 2" xfId="4944" xr:uid="{00000000-0005-0000-0000-000050130000}"/>
    <cellStyle name="Normal 17 16 9" xfId="4945" xr:uid="{00000000-0005-0000-0000-000051130000}"/>
    <cellStyle name="Normal 17 16 9 2" xfId="4946" xr:uid="{00000000-0005-0000-0000-000052130000}"/>
    <cellStyle name="Normal 17 17" xfId="4947" xr:uid="{00000000-0005-0000-0000-000053130000}"/>
    <cellStyle name="Normal 17 17 10" xfId="4948" xr:uid="{00000000-0005-0000-0000-000054130000}"/>
    <cellStyle name="Normal 17 17 10 2" xfId="4949" xr:uid="{00000000-0005-0000-0000-000055130000}"/>
    <cellStyle name="Normal 17 17 11" xfId="4950" xr:uid="{00000000-0005-0000-0000-000056130000}"/>
    <cellStyle name="Normal 17 17 11 2" xfId="4951" xr:uid="{00000000-0005-0000-0000-000057130000}"/>
    <cellStyle name="Normal 17 17 12" xfId="4952" xr:uid="{00000000-0005-0000-0000-000058130000}"/>
    <cellStyle name="Normal 17 17 12 2" xfId="4953" xr:uid="{00000000-0005-0000-0000-000059130000}"/>
    <cellStyle name="Normal 17 17 13" xfId="4954" xr:uid="{00000000-0005-0000-0000-00005A130000}"/>
    <cellStyle name="Normal 17 17 13 2" xfId="4955" xr:uid="{00000000-0005-0000-0000-00005B130000}"/>
    <cellStyle name="Normal 17 17 14" xfId="4956" xr:uid="{00000000-0005-0000-0000-00005C130000}"/>
    <cellStyle name="Normal 17 17 14 2" xfId="4957" xr:uid="{00000000-0005-0000-0000-00005D130000}"/>
    <cellStyle name="Normal 17 17 15" xfId="4958" xr:uid="{00000000-0005-0000-0000-00005E130000}"/>
    <cellStyle name="Normal 17 17 15 2" xfId="4959" xr:uid="{00000000-0005-0000-0000-00005F130000}"/>
    <cellStyle name="Normal 17 17 16" xfId="4960" xr:uid="{00000000-0005-0000-0000-000060130000}"/>
    <cellStyle name="Normal 17 17 2" xfId="4961" xr:uid="{00000000-0005-0000-0000-000061130000}"/>
    <cellStyle name="Normal 17 17 2 10" xfId="4962" xr:uid="{00000000-0005-0000-0000-000062130000}"/>
    <cellStyle name="Normal 17 17 2 10 2" xfId="4963" xr:uid="{00000000-0005-0000-0000-000063130000}"/>
    <cellStyle name="Normal 17 17 2 11" xfId="4964" xr:uid="{00000000-0005-0000-0000-000064130000}"/>
    <cellStyle name="Normal 17 17 2 11 2" xfId="4965" xr:uid="{00000000-0005-0000-0000-000065130000}"/>
    <cellStyle name="Normal 17 17 2 12" xfId="4966" xr:uid="{00000000-0005-0000-0000-000066130000}"/>
    <cellStyle name="Normal 17 17 2 12 2" xfId="4967" xr:uid="{00000000-0005-0000-0000-000067130000}"/>
    <cellStyle name="Normal 17 17 2 13" xfId="4968" xr:uid="{00000000-0005-0000-0000-000068130000}"/>
    <cellStyle name="Normal 17 17 2 13 2" xfId="4969" xr:uid="{00000000-0005-0000-0000-000069130000}"/>
    <cellStyle name="Normal 17 17 2 14" xfId="4970" xr:uid="{00000000-0005-0000-0000-00006A130000}"/>
    <cellStyle name="Normal 17 17 2 14 2" xfId="4971" xr:uid="{00000000-0005-0000-0000-00006B130000}"/>
    <cellStyle name="Normal 17 17 2 15" xfId="4972" xr:uid="{00000000-0005-0000-0000-00006C130000}"/>
    <cellStyle name="Normal 17 17 2 2" xfId="4973" xr:uid="{00000000-0005-0000-0000-00006D130000}"/>
    <cellStyle name="Normal 17 17 2 2 2" xfId="4974" xr:uid="{00000000-0005-0000-0000-00006E130000}"/>
    <cellStyle name="Normal 17 17 2 3" xfId="4975" xr:uid="{00000000-0005-0000-0000-00006F130000}"/>
    <cellStyle name="Normal 17 17 2 3 2" xfId="4976" xr:uid="{00000000-0005-0000-0000-000070130000}"/>
    <cellStyle name="Normal 17 17 2 4" xfId="4977" xr:uid="{00000000-0005-0000-0000-000071130000}"/>
    <cellStyle name="Normal 17 17 2 4 2" xfId="4978" xr:uid="{00000000-0005-0000-0000-000072130000}"/>
    <cellStyle name="Normal 17 17 2 5" xfId="4979" xr:uid="{00000000-0005-0000-0000-000073130000}"/>
    <cellStyle name="Normal 17 17 2 5 2" xfId="4980" xr:uid="{00000000-0005-0000-0000-000074130000}"/>
    <cellStyle name="Normal 17 17 2 6" xfId="4981" xr:uid="{00000000-0005-0000-0000-000075130000}"/>
    <cellStyle name="Normal 17 17 2 6 2" xfId="4982" xr:uid="{00000000-0005-0000-0000-000076130000}"/>
    <cellStyle name="Normal 17 17 2 7" xfId="4983" xr:uid="{00000000-0005-0000-0000-000077130000}"/>
    <cellStyle name="Normal 17 17 2 7 2" xfId="4984" xr:uid="{00000000-0005-0000-0000-000078130000}"/>
    <cellStyle name="Normal 17 17 2 8" xfId="4985" xr:uid="{00000000-0005-0000-0000-000079130000}"/>
    <cellStyle name="Normal 17 17 2 8 2" xfId="4986" xr:uid="{00000000-0005-0000-0000-00007A130000}"/>
    <cellStyle name="Normal 17 17 2 9" xfId="4987" xr:uid="{00000000-0005-0000-0000-00007B130000}"/>
    <cellStyle name="Normal 17 17 2 9 2" xfId="4988" xr:uid="{00000000-0005-0000-0000-00007C130000}"/>
    <cellStyle name="Normal 17 17 3" xfId="4989" xr:uid="{00000000-0005-0000-0000-00007D130000}"/>
    <cellStyle name="Normal 17 17 3 10" xfId="4990" xr:uid="{00000000-0005-0000-0000-00007E130000}"/>
    <cellStyle name="Normal 17 17 3 10 2" xfId="4991" xr:uid="{00000000-0005-0000-0000-00007F130000}"/>
    <cellStyle name="Normal 17 17 3 11" xfId="4992" xr:uid="{00000000-0005-0000-0000-000080130000}"/>
    <cellStyle name="Normal 17 17 3 2" xfId="4993" xr:uid="{00000000-0005-0000-0000-000081130000}"/>
    <cellStyle name="Normal 17 17 3 2 2" xfId="4994" xr:uid="{00000000-0005-0000-0000-000082130000}"/>
    <cellStyle name="Normal 17 17 3 3" xfId="4995" xr:uid="{00000000-0005-0000-0000-000083130000}"/>
    <cellStyle name="Normal 17 17 3 3 2" xfId="4996" xr:uid="{00000000-0005-0000-0000-000084130000}"/>
    <cellStyle name="Normal 17 17 3 4" xfId="4997" xr:uid="{00000000-0005-0000-0000-000085130000}"/>
    <cellStyle name="Normal 17 17 3 4 2" xfId="4998" xr:uid="{00000000-0005-0000-0000-000086130000}"/>
    <cellStyle name="Normal 17 17 3 5" xfId="4999" xr:uid="{00000000-0005-0000-0000-000087130000}"/>
    <cellStyle name="Normal 17 17 3 5 2" xfId="5000" xr:uid="{00000000-0005-0000-0000-000088130000}"/>
    <cellStyle name="Normal 17 17 3 6" xfId="5001" xr:uid="{00000000-0005-0000-0000-000089130000}"/>
    <cellStyle name="Normal 17 17 3 6 2" xfId="5002" xr:uid="{00000000-0005-0000-0000-00008A130000}"/>
    <cellStyle name="Normal 17 17 3 7" xfId="5003" xr:uid="{00000000-0005-0000-0000-00008B130000}"/>
    <cellStyle name="Normal 17 17 3 7 2" xfId="5004" xr:uid="{00000000-0005-0000-0000-00008C130000}"/>
    <cellStyle name="Normal 17 17 3 8" xfId="5005" xr:uid="{00000000-0005-0000-0000-00008D130000}"/>
    <cellStyle name="Normal 17 17 3 8 2" xfId="5006" xr:uid="{00000000-0005-0000-0000-00008E130000}"/>
    <cellStyle name="Normal 17 17 3 9" xfId="5007" xr:uid="{00000000-0005-0000-0000-00008F130000}"/>
    <cellStyle name="Normal 17 17 3 9 2" xfId="5008" xr:uid="{00000000-0005-0000-0000-000090130000}"/>
    <cellStyle name="Normal 17 17 4" xfId="5009" xr:uid="{00000000-0005-0000-0000-000091130000}"/>
    <cellStyle name="Normal 17 17 4 2" xfId="5010" xr:uid="{00000000-0005-0000-0000-000092130000}"/>
    <cellStyle name="Normal 17 17 5" xfId="5011" xr:uid="{00000000-0005-0000-0000-000093130000}"/>
    <cellStyle name="Normal 17 17 5 2" xfId="5012" xr:uid="{00000000-0005-0000-0000-000094130000}"/>
    <cellStyle name="Normal 17 17 6" xfId="5013" xr:uid="{00000000-0005-0000-0000-000095130000}"/>
    <cellStyle name="Normal 17 17 6 2" xfId="5014" xr:uid="{00000000-0005-0000-0000-000096130000}"/>
    <cellStyle name="Normal 17 17 7" xfId="5015" xr:uid="{00000000-0005-0000-0000-000097130000}"/>
    <cellStyle name="Normal 17 17 7 2" xfId="5016" xr:uid="{00000000-0005-0000-0000-000098130000}"/>
    <cellStyle name="Normal 17 17 8" xfId="5017" xr:uid="{00000000-0005-0000-0000-000099130000}"/>
    <cellStyle name="Normal 17 17 8 2" xfId="5018" xr:uid="{00000000-0005-0000-0000-00009A130000}"/>
    <cellStyle name="Normal 17 17 9" xfId="5019" xr:uid="{00000000-0005-0000-0000-00009B130000}"/>
    <cellStyle name="Normal 17 17 9 2" xfId="5020" xr:uid="{00000000-0005-0000-0000-00009C130000}"/>
    <cellStyle name="Normal 17 18" xfId="5021" xr:uid="{00000000-0005-0000-0000-00009D130000}"/>
    <cellStyle name="Normal 17 18 10" xfId="5022" xr:uid="{00000000-0005-0000-0000-00009E130000}"/>
    <cellStyle name="Normal 17 18 10 2" xfId="5023" xr:uid="{00000000-0005-0000-0000-00009F130000}"/>
    <cellStyle name="Normal 17 18 11" xfId="5024" xr:uid="{00000000-0005-0000-0000-0000A0130000}"/>
    <cellStyle name="Normal 17 18 11 2" xfId="5025" xr:uid="{00000000-0005-0000-0000-0000A1130000}"/>
    <cellStyle name="Normal 17 18 12" xfId="5026" xr:uid="{00000000-0005-0000-0000-0000A2130000}"/>
    <cellStyle name="Normal 17 18 12 2" xfId="5027" xr:uid="{00000000-0005-0000-0000-0000A3130000}"/>
    <cellStyle name="Normal 17 18 13" xfId="5028" xr:uid="{00000000-0005-0000-0000-0000A4130000}"/>
    <cellStyle name="Normal 17 18 13 2" xfId="5029" xr:uid="{00000000-0005-0000-0000-0000A5130000}"/>
    <cellStyle name="Normal 17 18 14" xfId="5030" xr:uid="{00000000-0005-0000-0000-0000A6130000}"/>
    <cellStyle name="Normal 17 18 14 2" xfId="5031" xr:uid="{00000000-0005-0000-0000-0000A7130000}"/>
    <cellStyle name="Normal 17 18 15" xfId="5032" xr:uid="{00000000-0005-0000-0000-0000A8130000}"/>
    <cellStyle name="Normal 17 18 15 2" xfId="5033" xr:uid="{00000000-0005-0000-0000-0000A9130000}"/>
    <cellStyle name="Normal 17 18 16" xfId="5034" xr:uid="{00000000-0005-0000-0000-0000AA130000}"/>
    <cellStyle name="Normal 17 18 2" xfId="5035" xr:uid="{00000000-0005-0000-0000-0000AB130000}"/>
    <cellStyle name="Normal 17 18 2 10" xfId="5036" xr:uid="{00000000-0005-0000-0000-0000AC130000}"/>
    <cellStyle name="Normal 17 18 2 10 2" xfId="5037" xr:uid="{00000000-0005-0000-0000-0000AD130000}"/>
    <cellStyle name="Normal 17 18 2 11" xfId="5038" xr:uid="{00000000-0005-0000-0000-0000AE130000}"/>
    <cellStyle name="Normal 17 18 2 11 2" xfId="5039" xr:uid="{00000000-0005-0000-0000-0000AF130000}"/>
    <cellStyle name="Normal 17 18 2 12" xfId="5040" xr:uid="{00000000-0005-0000-0000-0000B0130000}"/>
    <cellStyle name="Normal 17 18 2 12 2" xfId="5041" xr:uid="{00000000-0005-0000-0000-0000B1130000}"/>
    <cellStyle name="Normal 17 18 2 13" xfId="5042" xr:uid="{00000000-0005-0000-0000-0000B2130000}"/>
    <cellStyle name="Normal 17 18 2 13 2" xfId="5043" xr:uid="{00000000-0005-0000-0000-0000B3130000}"/>
    <cellStyle name="Normal 17 18 2 14" xfId="5044" xr:uid="{00000000-0005-0000-0000-0000B4130000}"/>
    <cellStyle name="Normal 17 18 2 14 2" xfId="5045" xr:uid="{00000000-0005-0000-0000-0000B5130000}"/>
    <cellStyle name="Normal 17 18 2 15" xfId="5046" xr:uid="{00000000-0005-0000-0000-0000B6130000}"/>
    <cellStyle name="Normal 17 18 2 2" xfId="5047" xr:uid="{00000000-0005-0000-0000-0000B7130000}"/>
    <cellStyle name="Normal 17 18 2 2 2" xfId="5048" xr:uid="{00000000-0005-0000-0000-0000B8130000}"/>
    <cellStyle name="Normal 17 18 2 3" xfId="5049" xr:uid="{00000000-0005-0000-0000-0000B9130000}"/>
    <cellStyle name="Normal 17 18 2 3 2" xfId="5050" xr:uid="{00000000-0005-0000-0000-0000BA130000}"/>
    <cellStyle name="Normal 17 18 2 4" xfId="5051" xr:uid="{00000000-0005-0000-0000-0000BB130000}"/>
    <cellStyle name="Normal 17 18 2 4 2" xfId="5052" xr:uid="{00000000-0005-0000-0000-0000BC130000}"/>
    <cellStyle name="Normal 17 18 2 5" xfId="5053" xr:uid="{00000000-0005-0000-0000-0000BD130000}"/>
    <cellStyle name="Normal 17 18 2 5 2" xfId="5054" xr:uid="{00000000-0005-0000-0000-0000BE130000}"/>
    <cellStyle name="Normal 17 18 2 6" xfId="5055" xr:uid="{00000000-0005-0000-0000-0000BF130000}"/>
    <cellStyle name="Normal 17 18 2 6 2" xfId="5056" xr:uid="{00000000-0005-0000-0000-0000C0130000}"/>
    <cellStyle name="Normal 17 18 2 7" xfId="5057" xr:uid="{00000000-0005-0000-0000-0000C1130000}"/>
    <cellStyle name="Normal 17 18 2 7 2" xfId="5058" xr:uid="{00000000-0005-0000-0000-0000C2130000}"/>
    <cellStyle name="Normal 17 18 2 8" xfId="5059" xr:uid="{00000000-0005-0000-0000-0000C3130000}"/>
    <cellStyle name="Normal 17 18 2 8 2" xfId="5060" xr:uid="{00000000-0005-0000-0000-0000C4130000}"/>
    <cellStyle name="Normal 17 18 2 9" xfId="5061" xr:uid="{00000000-0005-0000-0000-0000C5130000}"/>
    <cellStyle name="Normal 17 18 2 9 2" xfId="5062" xr:uid="{00000000-0005-0000-0000-0000C6130000}"/>
    <cellStyle name="Normal 17 18 3" xfId="5063" xr:uid="{00000000-0005-0000-0000-0000C7130000}"/>
    <cellStyle name="Normal 17 18 3 10" xfId="5064" xr:uid="{00000000-0005-0000-0000-0000C8130000}"/>
    <cellStyle name="Normal 17 18 3 10 2" xfId="5065" xr:uid="{00000000-0005-0000-0000-0000C9130000}"/>
    <cellStyle name="Normal 17 18 3 11" xfId="5066" xr:uid="{00000000-0005-0000-0000-0000CA130000}"/>
    <cellStyle name="Normal 17 18 3 2" xfId="5067" xr:uid="{00000000-0005-0000-0000-0000CB130000}"/>
    <cellStyle name="Normal 17 18 3 2 2" xfId="5068" xr:uid="{00000000-0005-0000-0000-0000CC130000}"/>
    <cellStyle name="Normal 17 18 3 3" xfId="5069" xr:uid="{00000000-0005-0000-0000-0000CD130000}"/>
    <cellStyle name="Normal 17 18 3 3 2" xfId="5070" xr:uid="{00000000-0005-0000-0000-0000CE130000}"/>
    <cellStyle name="Normal 17 18 3 4" xfId="5071" xr:uid="{00000000-0005-0000-0000-0000CF130000}"/>
    <cellStyle name="Normal 17 18 3 4 2" xfId="5072" xr:uid="{00000000-0005-0000-0000-0000D0130000}"/>
    <cellStyle name="Normal 17 18 3 5" xfId="5073" xr:uid="{00000000-0005-0000-0000-0000D1130000}"/>
    <cellStyle name="Normal 17 18 3 5 2" xfId="5074" xr:uid="{00000000-0005-0000-0000-0000D2130000}"/>
    <cellStyle name="Normal 17 18 3 6" xfId="5075" xr:uid="{00000000-0005-0000-0000-0000D3130000}"/>
    <cellStyle name="Normal 17 18 3 6 2" xfId="5076" xr:uid="{00000000-0005-0000-0000-0000D4130000}"/>
    <cellStyle name="Normal 17 18 3 7" xfId="5077" xr:uid="{00000000-0005-0000-0000-0000D5130000}"/>
    <cellStyle name="Normal 17 18 3 7 2" xfId="5078" xr:uid="{00000000-0005-0000-0000-0000D6130000}"/>
    <cellStyle name="Normal 17 18 3 8" xfId="5079" xr:uid="{00000000-0005-0000-0000-0000D7130000}"/>
    <cellStyle name="Normal 17 18 3 8 2" xfId="5080" xr:uid="{00000000-0005-0000-0000-0000D8130000}"/>
    <cellStyle name="Normal 17 18 3 9" xfId="5081" xr:uid="{00000000-0005-0000-0000-0000D9130000}"/>
    <cellStyle name="Normal 17 18 3 9 2" xfId="5082" xr:uid="{00000000-0005-0000-0000-0000DA130000}"/>
    <cellStyle name="Normal 17 18 4" xfId="5083" xr:uid="{00000000-0005-0000-0000-0000DB130000}"/>
    <cellStyle name="Normal 17 18 4 2" xfId="5084" xr:uid="{00000000-0005-0000-0000-0000DC130000}"/>
    <cellStyle name="Normal 17 18 5" xfId="5085" xr:uid="{00000000-0005-0000-0000-0000DD130000}"/>
    <cellStyle name="Normal 17 18 5 2" xfId="5086" xr:uid="{00000000-0005-0000-0000-0000DE130000}"/>
    <cellStyle name="Normal 17 18 6" xfId="5087" xr:uid="{00000000-0005-0000-0000-0000DF130000}"/>
    <cellStyle name="Normal 17 18 6 2" xfId="5088" xr:uid="{00000000-0005-0000-0000-0000E0130000}"/>
    <cellStyle name="Normal 17 18 7" xfId="5089" xr:uid="{00000000-0005-0000-0000-0000E1130000}"/>
    <cellStyle name="Normal 17 18 7 2" xfId="5090" xr:uid="{00000000-0005-0000-0000-0000E2130000}"/>
    <cellStyle name="Normal 17 18 8" xfId="5091" xr:uid="{00000000-0005-0000-0000-0000E3130000}"/>
    <cellStyle name="Normal 17 18 8 2" xfId="5092" xr:uid="{00000000-0005-0000-0000-0000E4130000}"/>
    <cellStyle name="Normal 17 18 9" xfId="5093" xr:uid="{00000000-0005-0000-0000-0000E5130000}"/>
    <cellStyle name="Normal 17 18 9 2" xfId="5094" xr:uid="{00000000-0005-0000-0000-0000E6130000}"/>
    <cellStyle name="Normal 17 19" xfId="5095" xr:uid="{00000000-0005-0000-0000-0000E7130000}"/>
    <cellStyle name="Normal 17 19 10" xfId="5096" xr:uid="{00000000-0005-0000-0000-0000E8130000}"/>
    <cellStyle name="Normal 17 19 10 2" xfId="5097" xr:uid="{00000000-0005-0000-0000-0000E9130000}"/>
    <cellStyle name="Normal 17 19 11" xfId="5098" xr:uid="{00000000-0005-0000-0000-0000EA130000}"/>
    <cellStyle name="Normal 17 19 11 2" xfId="5099" xr:uid="{00000000-0005-0000-0000-0000EB130000}"/>
    <cellStyle name="Normal 17 19 12" xfId="5100" xr:uid="{00000000-0005-0000-0000-0000EC130000}"/>
    <cellStyle name="Normal 17 19 12 2" xfId="5101" xr:uid="{00000000-0005-0000-0000-0000ED130000}"/>
    <cellStyle name="Normal 17 19 13" xfId="5102" xr:uid="{00000000-0005-0000-0000-0000EE130000}"/>
    <cellStyle name="Normal 17 19 13 2" xfId="5103" xr:uid="{00000000-0005-0000-0000-0000EF130000}"/>
    <cellStyle name="Normal 17 19 14" xfId="5104" xr:uid="{00000000-0005-0000-0000-0000F0130000}"/>
    <cellStyle name="Normal 17 19 14 2" xfId="5105" xr:uid="{00000000-0005-0000-0000-0000F1130000}"/>
    <cellStyle name="Normal 17 19 15" xfId="5106" xr:uid="{00000000-0005-0000-0000-0000F2130000}"/>
    <cellStyle name="Normal 17 19 15 2" xfId="5107" xr:uid="{00000000-0005-0000-0000-0000F3130000}"/>
    <cellStyle name="Normal 17 19 16" xfId="5108" xr:uid="{00000000-0005-0000-0000-0000F4130000}"/>
    <cellStyle name="Normal 17 19 2" xfId="5109" xr:uid="{00000000-0005-0000-0000-0000F5130000}"/>
    <cellStyle name="Normal 17 19 2 10" xfId="5110" xr:uid="{00000000-0005-0000-0000-0000F6130000}"/>
    <cellStyle name="Normal 17 19 2 10 2" xfId="5111" xr:uid="{00000000-0005-0000-0000-0000F7130000}"/>
    <cellStyle name="Normal 17 19 2 11" xfId="5112" xr:uid="{00000000-0005-0000-0000-0000F8130000}"/>
    <cellStyle name="Normal 17 19 2 11 2" xfId="5113" xr:uid="{00000000-0005-0000-0000-0000F9130000}"/>
    <cellStyle name="Normal 17 19 2 12" xfId="5114" xr:uid="{00000000-0005-0000-0000-0000FA130000}"/>
    <cellStyle name="Normal 17 19 2 12 2" xfId="5115" xr:uid="{00000000-0005-0000-0000-0000FB130000}"/>
    <cellStyle name="Normal 17 19 2 13" xfId="5116" xr:uid="{00000000-0005-0000-0000-0000FC130000}"/>
    <cellStyle name="Normal 17 19 2 13 2" xfId="5117" xr:uid="{00000000-0005-0000-0000-0000FD130000}"/>
    <cellStyle name="Normal 17 19 2 14" xfId="5118" xr:uid="{00000000-0005-0000-0000-0000FE130000}"/>
    <cellStyle name="Normal 17 19 2 14 2" xfId="5119" xr:uid="{00000000-0005-0000-0000-0000FF130000}"/>
    <cellStyle name="Normal 17 19 2 15" xfId="5120" xr:uid="{00000000-0005-0000-0000-000000140000}"/>
    <cellStyle name="Normal 17 19 2 2" xfId="5121" xr:uid="{00000000-0005-0000-0000-000001140000}"/>
    <cellStyle name="Normal 17 19 2 2 2" xfId="5122" xr:uid="{00000000-0005-0000-0000-000002140000}"/>
    <cellStyle name="Normal 17 19 2 3" xfId="5123" xr:uid="{00000000-0005-0000-0000-000003140000}"/>
    <cellStyle name="Normal 17 19 2 3 2" xfId="5124" xr:uid="{00000000-0005-0000-0000-000004140000}"/>
    <cellStyle name="Normal 17 19 2 4" xfId="5125" xr:uid="{00000000-0005-0000-0000-000005140000}"/>
    <cellStyle name="Normal 17 19 2 4 2" xfId="5126" xr:uid="{00000000-0005-0000-0000-000006140000}"/>
    <cellStyle name="Normal 17 19 2 5" xfId="5127" xr:uid="{00000000-0005-0000-0000-000007140000}"/>
    <cellStyle name="Normal 17 19 2 5 2" xfId="5128" xr:uid="{00000000-0005-0000-0000-000008140000}"/>
    <cellStyle name="Normal 17 19 2 6" xfId="5129" xr:uid="{00000000-0005-0000-0000-000009140000}"/>
    <cellStyle name="Normal 17 19 2 6 2" xfId="5130" xr:uid="{00000000-0005-0000-0000-00000A140000}"/>
    <cellStyle name="Normal 17 19 2 7" xfId="5131" xr:uid="{00000000-0005-0000-0000-00000B140000}"/>
    <cellStyle name="Normal 17 19 2 7 2" xfId="5132" xr:uid="{00000000-0005-0000-0000-00000C140000}"/>
    <cellStyle name="Normal 17 19 2 8" xfId="5133" xr:uid="{00000000-0005-0000-0000-00000D140000}"/>
    <cellStyle name="Normal 17 19 2 8 2" xfId="5134" xr:uid="{00000000-0005-0000-0000-00000E140000}"/>
    <cellStyle name="Normal 17 19 2 9" xfId="5135" xr:uid="{00000000-0005-0000-0000-00000F140000}"/>
    <cellStyle name="Normal 17 19 2 9 2" xfId="5136" xr:uid="{00000000-0005-0000-0000-000010140000}"/>
    <cellStyle name="Normal 17 19 3" xfId="5137" xr:uid="{00000000-0005-0000-0000-000011140000}"/>
    <cellStyle name="Normal 17 19 3 10" xfId="5138" xr:uid="{00000000-0005-0000-0000-000012140000}"/>
    <cellStyle name="Normal 17 19 3 10 2" xfId="5139" xr:uid="{00000000-0005-0000-0000-000013140000}"/>
    <cellStyle name="Normal 17 19 3 11" xfId="5140" xr:uid="{00000000-0005-0000-0000-000014140000}"/>
    <cellStyle name="Normal 17 19 3 2" xfId="5141" xr:uid="{00000000-0005-0000-0000-000015140000}"/>
    <cellStyle name="Normal 17 19 3 2 2" xfId="5142" xr:uid="{00000000-0005-0000-0000-000016140000}"/>
    <cellStyle name="Normal 17 19 3 3" xfId="5143" xr:uid="{00000000-0005-0000-0000-000017140000}"/>
    <cellStyle name="Normal 17 19 3 3 2" xfId="5144" xr:uid="{00000000-0005-0000-0000-000018140000}"/>
    <cellStyle name="Normal 17 19 3 4" xfId="5145" xr:uid="{00000000-0005-0000-0000-000019140000}"/>
    <cellStyle name="Normal 17 19 3 4 2" xfId="5146" xr:uid="{00000000-0005-0000-0000-00001A140000}"/>
    <cellStyle name="Normal 17 19 3 5" xfId="5147" xr:uid="{00000000-0005-0000-0000-00001B140000}"/>
    <cellStyle name="Normal 17 19 3 5 2" xfId="5148" xr:uid="{00000000-0005-0000-0000-00001C140000}"/>
    <cellStyle name="Normal 17 19 3 6" xfId="5149" xr:uid="{00000000-0005-0000-0000-00001D140000}"/>
    <cellStyle name="Normal 17 19 3 6 2" xfId="5150" xr:uid="{00000000-0005-0000-0000-00001E140000}"/>
    <cellStyle name="Normal 17 19 3 7" xfId="5151" xr:uid="{00000000-0005-0000-0000-00001F140000}"/>
    <cellStyle name="Normal 17 19 3 7 2" xfId="5152" xr:uid="{00000000-0005-0000-0000-000020140000}"/>
    <cellStyle name="Normal 17 19 3 8" xfId="5153" xr:uid="{00000000-0005-0000-0000-000021140000}"/>
    <cellStyle name="Normal 17 19 3 8 2" xfId="5154" xr:uid="{00000000-0005-0000-0000-000022140000}"/>
    <cellStyle name="Normal 17 19 3 9" xfId="5155" xr:uid="{00000000-0005-0000-0000-000023140000}"/>
    <cellStyle name="Normal 17 19 3 9 2" xfId="5156" xr:uid="{00000000-0005-0000-0000-000024140000}"/>
    <cellStyle name="Normal 17 19 4" xfId="5157" xr:uid="{00000000-0005-0000-0000-000025140000}"/>
    <cellStyle name="Normal 17 19 4 2" xfId="5158" xr:uid="{00000000-0005-0000-0000-000026140000}"/>
    <cellStyle name="Normal 17 19 5" xfId="5159" xr:uid="{00000000-0005-0000-0000-000027140000}"/>
    <cellStyle name="Normal 17 19 5 2" xfId="5160" xr:uid="{00000000-0005-0000-0000-000028140000}"/>
    <cellStyle name="Normal 17 19 6" xfId="5161" xr:uid="{00000000-0005-0000-0000-000029140000}"/>
    <cellStyle name="Normal 17 19 6 2" xfId="5162" xr:uid="{00000000-0005-0000-0000-00002A140000}"/>
    <cellStyle name="Normal 17 19 7" xfId="5163" xr:uid="{00000000-0005-0000-0000-00002B140000}"/>
    <cellStyle name="Normal 17 19 7 2" xfId="5164" xr:uid="{00000000-0005-0000-0000-00002C140000}"/>
    <cellStyle name="Normal 17 19 8" xfId="5165" xr:uid="{00000000-0005-0000-0000-00002D140000}"/>
    <cellStyle name="Normal 17 19 8 2" xfId="5166" xr:uid="{00000000-0005-0000-0000-00002E140000}"/>
    <cellStyle name="Normal 17 19 9" xfId="5167" xr:uid="{00000000-0005-0000-0000-00002F140000}"/>
    <cellStyle name="Normal 17 19 9 2" xfId="5168" xr:uid="{00000000-0005-0000-0000-000030140000}"/>
    <cellStyle name="Normal 17 2" xfId="5169" xr:uid="{00000000-0005-0000-0000-000031140000}"/>
    <cellStyle name="Normal 17 2 10" xfId="5170" xr:uid="{00000000-0005-0000-0000-000032140000}"/>
    <cellStyle name="Normal 17 2 10 2" xfId="5171" xr:uid="{00000000-0005-0000-0000-000033140000}"/>
    <cellStyle name="Normal 17 2 11" xfId="5172" xr:uid="{00000000-0005-0000-0000-000034140000}"/>
    <cellStyle name="Normal 17 2 11 2" xfId="5173" xr:uid="{00000000-0005-0000-0000-000035140000}"/>
    <cellStyle name="Normal 17 2 12" xfId="5174" xr:uid="{00000000-0005-0000-0000-000036140000}"/>
    <cellStyle name="Normal 17 2 12 2" xfId="5175" xr:uid="{00000000-0005-0000-0000-000037140000}"/>
    <cellStyle name="Normal 17 2 13" xfId="5176" xr:uid="{00000000-0005-0000-0000-000038140000}"/>
    <cellStyle name="Normal 17 2 13 2" xfId="5177" xr:uid="{00000000-0005-0000-0000-000039140000}"/>
    <cellStyle name="Normal 17 2 14" xfId="5178" xr:uid="{00000000-0005-0000-0000-00003A140000}"/>
    <cellStyle name="Normal 17 2 14 2" xfId="5179" xr:uid="{00000000-0005-0000-0000-00003B140000}"/>
    <cellStyle name="Normal 17 2 15" xfId="5180" xr:uid="{00000000-0005-0000-0000-00003C140000}"/>
    <cellStyle name="Normal 17 2 15 2" xfId="5181" xr:uid="{00000000-0005-0000-0000-00003D140000}"/>
    <cellStyle name="Normal 17 2 16" xfId="5182" xr:uid="{00000000-0005-0000-0000-00003E140000}"/>
    <cellStyle name="Normal 17 2 17" xfId="5183" xr:uid="{00000000-0005-0000-0000-00003F140000}"/>
    <cellStyle name="Normal 17 2 18" xfId="5184" xr:uid="{00000000-0005-0000-0000-000040140000}"/>
    <cellStyle name="Normal 17 2 2" xfId="5185" xr:uid="{00000000-0005-0000-0000-000041140000}"/>
    <cellStyle name="Normal 17 2 2 10" xfId="5186" xr:uid="{00000000-0005-0000-0000-000042140000}"/>
    <cellStyle name="Normal 17 2 2 10 2" xfId="5187" xr:uid="{00000000-0005-0000-0000-000043140000}"/>
    <cellStyle name="Normal 17 2 2 11" xfId="5188" xr:uid="{00000000-0005-0000-0000-000044140000}"/>
    <cellStyle name="Normal 17 2 2 11 2" xfId="5189" xr:uid="{00000000-0005-0000-0000-000045140000}"/>
    <cellStyle name="Normal 17 2 2 12" xfId="5190" xr:uid="{00000000-0005-0000-0000-000046140000}"/>
    <cellStyle name="Normal 17 2 2 12 2" xfId="5191" xr:uid="{00000000-0005-0000-0000-000047140000}"/>
    <cellStyle name="Normal 17 2 2 13" xfId="5192" xr:uid="{00000000-0005-0000-0000-000048140000}"/>
    <cellStyle name="Normal 17 2 2 13 2" xfId="5193" xr:uid="{00000000-0005-0000-0000-000049140000}"/>
    <cellStyle name="Normal 17 2 2 14" xfId="5194" xr:uid="{00000000-0005-0000-0000-00004A140000}"/>
    <cellStyle name="Normal 17 2 2 14 2" xfId="5195" xr:uid="{00000000-0005-0000-0000-00004B140000}"/>
    <cellStyle name="Normal 17 2 2 15" xfId="5196" xr:uid="{00000000-0005-0000-0000-00004C140000}"/>
    <cellStyle name="Normal 17 2 2 16" xfId="5197" xr:uid="{00000000-0005-0000-0000-00004D140000}"/>
    <cellStyle name="Normal 17 2 2 17" xfId="5198" xr:uid="{00000000-0005-0000-0000-00004E140000}"/>
    <cellStyle name="Normal 17 2 2 2" xfId="5199" xr:uid="{00000000-0005-0000-0000-00004F140000}"/>
    <cellStyle name="Normal 17 2 2 2 2" xfId="5200" xr:uid="{00000000-0005-0000-0000-000050140000}"/>
    <cellStyle name="Normal 17 2 2 2 3" xfId="5201" xr:uid="{00000000-0005-0000-0000-000051140000}"/>
    <cellStyle name="Normal 17 2 2 2 4" xfId="5202" xr:uid="{00000000-0005-0000-0000-000052140000}"/>
    <cellStyle name="Normal 17 2 2 3" xfId="5203" xr:uid="{00000000-0005-0000-0000-000053140000}"/>
    <cellStyle name="Normal 17 2 2 3 2" xfId="5204" xr:uid="{00000000-0005-0000-0000-000054140000}"/>
    <cellStyle name="Normal 17 2 2 3 3" xfId="5205" xr:uid="{00000000-0005-0000-0000-000055140000}"/>
    <cellStyle name="Normal 17 2 2 3 4" xfId="5206" xr:uid="{00000000-0005-0000-0000-000056140000}"/>
    <cellStyle name="Normal 17 2 2 4" xfId="5207" xr:uid="{00000000-0005-0000-0000-000057140000}"/>
    <cellStyle name="Normal 17 2 2 4 2" xfId="5208" xr:uid="{00000000-0005-0000-0000-000058140000}"/>
    <cellStyle name="Normal 17 2 2 5" xfId="5209" xr:uid="{00000000-0005-0000-0000-000059140000}"/>
    <cellStyle name="Normal 17 2 2 5 2" xfId="5210" xr:uid="{00000000-0005-0000-0000-00005A140000}"/>
    <cellStyle name="Normal 17 2 2 6" xfId="5211" xr:uid="{00000000-0005-0000-0000-00005B140000}"/>
    <cellStyle name="Normal 17 2 2 6 2" xfId="5212" xr:uid="{00000000-0005-0000-0000-00005C140000}"/>
    <cellStyle name="Normal 17 2 2 7" xfId="5213" xr:uid="{00000000-0005-0000-0000-00005D140000}"/>
    <cellStyle name="Normal 17 2 2 7 2" xfId="5214" xr:uid="{00000000-0005-0000-0000-00005E140000}"/>
    <cellStyle name="Normal 17 2 2 8" xfId="5215" xr:uid="{00000000-0005-0000-0000-00005F140000}"/>
    <cellStyle name="Normal 17 2 2 8 2" xfId="5216" xr:uid="{00000000-0005-0000-0000-000060140000}"/>
    <cellStyle name="Normal 17 2 2 9" xfId="5217" xr:uid="{00000000-0005-0000-0000-000061140000}"/>
    <cellStyle name="Normal 17 2 2 9 2" xfId="5218" xr:uid="{00000000-0005-0000-0000-000062140000}"/>
    <cellStyle name="Normal 17 2 3" xfId="5219" xr:uid="{00000000-0005-0000-0000-000063140000}"/>
    <cellStyle name="Normal 17 2 3 10" xfId="5220" xr:uid="{00000000-0005-0000-0000-000064140000}"/>
    <cellStyle name="Normal 17 2 3 10 2" xfId="5221" xr:uid="{00000000-0005-0000-0000-000065140000}"/>
    <cellStyle name="Normal 17 2 3 11" xfId="5222" xr:uid="{00000000-0005-0000-0000-000066140000}"/>
    <cellStyle name="Normal 17 2 3 12" xfId="5223" xr:uid="{00000000-0005-0000-0000-000067140000}"/>
    <cellStyle name="Normal 17 2 3 13" xfId="5224" xr:uid="{00000000-0005-0000-0000-000068140000}"/>
    <cellStyle name="Normal 17 2 3 2" xfId="5225" xr:uid="{00000000-0005-0000-0000-000069140000}"/>
    <cellStyle name="Normal 17 2 3 2 2" xfId="5226" xr:uid="{00000000-0005-0000-0000-00006A140000}"/>
    <cellStyle name="Normal 17 2 3 3" xfId="5227" xr:uid="{00000000-0005-0000-0000-00006B140000}"/>
    <cellStyle name="Normal 17 2 3 3 2" xfId="5228" xr:uid="{00000000-0005-0000-0000-00006C140000}"/>
    <cellStyle name="Normal 17 2 3 4" xfId="5229" xr:uid="{00000000-0005-0000-0000-00006D140000}"/>
    <cellStyle name="Normal 17 2 3 4 2" xfId="5230" xr:uid="{00000000-0005-0000-0000-00006E140000}"/>
    <cellStyle name="Normal 17 2 3 5" xfId="5231" xr:uid="{00000000-0005-0000-0000-00006F140000}"/>
    <cellStyle name="Normal 17 2 3 5 2" xfId="5232" xr:uid="{00000000-0005-0000-0000-000070140000}"/>
    <cellStyle name="Normal 17 2 3 6" xfId="5233" xr:uid="{00000000-0005-0000-0000-000071140000}"/>
    <cellStyle name="Normal 17 2 3 6 2" xfId="5234" xr:uid="{00000000-0005-0000-0000-000072140000}"/>
    <cellStyle name="Normal 17 2 3 7" xfId="5235" xr:uid="{00000000-0005-0000-0000-000073140000}"/>
    <cellStyle name="Normal 17 2 3 7 2" xfId="5236" xr:uid="{00000000-0005-0000-0000-000074140000}"/>
    <cellStyle name="Normal 17 2 3 8" xfId="5237" xr:uid="{00000000-0005-0000-0000-000075140000}"/>
    <cellStyle name="Normal 17 2 3 8 2" xfId="5238" xr:uid="{00000000-0005-0000-0000-000076140000}"/>
    <cellStyle name="Normal 17 2 3 9" xfId="5239" xr:uid="{00000000-0005-0000-0000-000077140000}"/>
    <cellStyle name="Normal 17 2 3 9 2" xfId="5240" xr:uid="{00000000-0005-0000-0000-000078140000}"/>
    <cellStyle name="Normal 17 2 4" xfId="5241" xr:uid="{00000000-0005-0000-0000-000079140000}"/>
    <cellStyle name="Normal 17 2 4 2" xfId="5242" xr:uid="{00000000-0005-0000-0000-00007A140000}"/>
    <cellStyle name="Normal 17 2 4 3" xfId="5243" xr:uid="{00000000-0005-0000-0000-00007B140000}"/>
    <cellStyle name="Normal 17 2 4 4" xfId="5244" xr:uid="{00000000-0005-0000-0000-00007C140000}"/>
    <cellStyle name="Normal 17 2 5" xfId="5245" xr:uid="{00000000-0005-0000-0000-00007D140000}"/>
    <cellStyle name="Normal 17 2 5 2" xfId="5246" xr:uid="{00000000-0005-0000-0000-00007E140000}"/>
    <cellStyle name="Normal 17 2 6" xfId="5247" xr:uid="{00000000-0005-0000-0000-00007F140000}"/>
    <cellStyle name="Normal 17 2 6 2" xfId="5248" xr:uid="{00000000-0005-0000-0000-000080140000}"/>
    <cellStyle name="Normal 17 2 7" xfId="5249" xr:uid="{00000000-0005-0000-0000-000081140000}"/>
    <cellStyle name="Normal 17 2 7 2" xfId="5250" xr:uid="{00000000-0005-0000-0000-000082140000}"/>
    <cellStyle name="Normal 17 2 8" xfId="5251" xr:uid="{00000000-0005-0000-0000-000083140000}"/>
    <cellStyle name="Normal 17 2 8 2" xfId="5252" xr:uid="{00000000-0005-0000-0000-000084140000}"/>
    <cellStyle name="Normal 17 2 9" xfId="5253" xr:uid="{00000000-0005-0000-0000-000085140000}"/>
    <cellStyle name="Normal 17 2 9 2" xfId="5254" xr:uid="{00000000-0005-0000-0000-000086140000}"/>
    <cellStyle name="Normal 17 20" xfId="5255" xr:uid="{00000000-0005-0000-0000-000087140000}"/>
    <cellStyle name="Normal 17 20 10" xfId="5256" xr:uid="{00000000-0005-0000-0000-000088140000}"/>
    <cellStyle name="Normal 17 20 10 2" xfId="5257" xr:uid="{00000000-0005-0000-0000-000089140000}"/>
    <cellStyle name="Normal 17 20 11" xfId="5258" xr:uid="{00000000-0005-0000-0000-00008A140000}"/>
    <cellStyle name="Normal 17 20 11 2" xfId="5259" xr:uid="{00000000-0005-0000-0000-00008B140000}"/>
    <cellStyle name="Normal 17 20 12" xfId="5260" xr:uid="{00000000-0005-0000-0000-00008C140000}"/>
    <cellStyle name="Normal 17 20 12 2" xfId="5261" xr:uid="{00000000-0005-0000-0000-00008D140000}"/>
    <cellStyle name="Normal 17 20 13" xfId="5262" xr:uid="{00000000-0005-0000-0000-00008E140000}"/>
    <cellStyle name="Normal 17 20 13 2" xfId="5263" xr:uid="{00000000-0005-0000-0000-00008F140000}"/>
    <cellStyle name="Normal 17 20 14" xfId="5264" xr:uid="{00000000-0005-0000-0000-000090140000}"/>
    <cellStyle name="Normal 17 20 14 2" xfId="5265" xr:uid="{00000000-0005-0000-0000-000091140000}"/>
    <cellStyle name="Normal 17 20 15" xfId="5266" xr:uid="{00000000-0005-0000-0000-000092140000}"/>
    <cellStyle name="Normal 17 20 15 2" xfId="5267" xr:uid="{00000000-0005-0000-0000-000093140000}"/>
    <cellStyle name="Normal 17 20 16" xfId="5268" xr:uid="{00000000-0005-0000-0000-000094140000}"/>
    <cellStyle name="Normal 17 20 2" xfId="5269" xr:uid="{00000000-0005-0000-0000-000095140000}"/>
    <cellStyle name="Normal 17 20 2 10" xfId="5270" xr:uid="{00000000-0005-0000-0000-000096140000}"/>
    <cellStyle name="Normal 17 20 2 10 2" xfId="5271" xr:uid="{00000000-0005-0000-0000-000097140000}"/>
    <cellStyle name="Normal 17 20 2 11" xfId="5272" xr:uid="{00000000-0005-0000-0000-000098140000}"/>
    <cellStyle name="Normal 17 20 2 11 2" xfId="5273" xr:uid="{00000000-0005-0000-0000-000099140000}"/>
    <cellStyle name="Normal 17 20 2 12" xfId="5274" xr:uid="{00000000-0005-0000-0000-00009A140000}"/>
    <cellStyle name="Normal 17 20 2 12 2" xfId="5275" xr:uid="{00000000-0005-0000-0000-00009B140000}"/>
    <cellStyle name="Normal 17 20 2 13" xfId="5276" xr:uid="{00000000-0005-0000-0000-00009C140000}"/>
    <cellStyle name="Normal 17 20 2 13 2" xfId="5277" xr:uid="{00000000-0005-0000-0000-00009D140000}"/>
    <cellStyle name="Normal 17 20 2 14" xfId="5278" xr:uid="{00000000-0005-0000-0000-00009E140000}"/>
    <cellStyle name="Normal 17 20 2 14 2" xfId="5279" xr:uid="{00000000-0005-0000-0000-00009F140000}"/>
    <cellStyle name="Normal 17 20 2 15" xfId="5280" xr:uid="{00000000-0005-0000-0000-0000A0140000}"/>
    <cellStyle name="Normal 17 20 2 2" xfId="5281" xr:uid="{00000000-0005-0000-0000-0000A1140000}"/>
    <cellStyle name="Normal 17 20 2 2 2" xfId="5282" xr:uid="{00000000-0005-0000-0000-0000A2140000}"/>
    <cellStyle name="Normal 17 20 2 3" xfId="5283" xr:uid="{00000000-0005-0000-0000-0000A3140000}"/>
    <cellStyle name="Normal 17 20 2 3 2" xfId="5284" xr:uid="{00000000-0005-0000-0000-0000A4140000}"/>
    <cellStyle name="Normal 17 20 2 4" xfId="5285" xr:uid="{00000000-0005-0000-0000-0000A5140000}"/>
    <cellStyle name="Normal 17 20 2 4 2" xfId="5286" xr:uid="{00000000-0005-0000-0000-0000A6140000}"/>
    <cellStyle name="Normal 17 20 2 5" xfId="5287" xr:uid="{00000000-0005-0000-0000-0000A7140000}"/>
    <cellStyle name="Normal 17 20 2 5 2" xfId="5288" xr:uid="{00000000-0005-0000-0000-0000A8140000}"/>
    <cellStyle name="Normal 17 20 2 6" xfId="5289" xr:uid="{00000000-0005-0000-0000-0000A9140000}"/>
    <cellStyle name="Normal 17 20 2 6 2" xfId="5290" xr:uid="{00000000-0005-0000-0000-0000AA140000}"/>
    <cellStyle name="Normal 17 20 2 7" xfId="5291" xr:uid="{00000000-0005-0000-0000-0000AB140000}"/>
    <cellStyle name="Normal 17 20 2 7 2" xfId="5292" xr:uid="{00000000-0005-0000-0000-0000AC140000}"/>
    <cellStyle name="Normal 17 20 2 8" xfId="5293" xr:uid="{00000000-0005-0000-0000-0000AD140000}"/>
    <cellStyle name="Normal 17 20 2 8 2" xfId="5294" xr:uid="{00000000-0005-0000-0000-0000AE140000}"/>
    <cellStyle name="Normal 17 20 2 9" xfId="5295" xr:uid="{00000000-0005-0000-0000-0000AF140000}"/>
    <cellStyle name="Normal 17 20 2 9 2" xfId="5296" xr:uid="{00000000-0005-0000-0000-0000B0140000}"/>
    <cellStyle name="Normal 17 20 3" xfId="5297" xr:uid="{00000000-0005-0000-0000-0000B1140000}"/>
    <cellStyle name="Normal 17 20 3 10" xfId="5298" xr:uid="{00000000-0005-0000-0000-0000B2140000}"/>
    <cellStyle name="Normal 17 20 3 10 2" xfId="5299" xr:uid="{00000000-0005-0000-0000-0000B3140000}"/>
    <cellStyle name="Normal 17 20 3 11" xfId="5300" xr:uid="{00000000-0005-0000-0000-0000B4140000}"/>
    <cellStyle name="Normal 17 20 3 2" xfId="5301" xr:uid="{00000000-0005-0000-0000-0000B5140000}"/>
    <cellStyle name="Normal 17 20 3 2 2" xfId="5302" xr:uid="{00000000-0005-0000-0000-0000B6140000}"/>
    <cellStyle name="Normal 17 20 3 3" xfId="5303" xr:uid="{00000000-0005-0000-0000-0000B7140000}"/>
    <cellStyle name="Normal 17 20 3 3 2" xfId="5304" xr:uid="{00000000-0005-0000-0000-0000B8140000}"/>
    <cellStyle name="Normal 17 20 3 4" xfId="5305" xr:uid="{00000000-0005-0000-0000-0000B9140000}"/>
    <cellStyle name="Normal 17 20 3 4 2" xfId="5306" xr:uid="{00000000-0005-0000-0000-0000BA140000}"/>
    <cellStyle name="Normal 17 20 3 5" xfId="5307" xr:uid="{00000000-0005-0000-0000-0000BB140000}"/>
    <cellStyle name="Normal 17 20 3 5 2" xfId="5308" xr:uid="{00000000-0005-0000-0000-0000BC140000}"/>
    <cellStyle name="Normal 17 20 3 6" xfId="5309" xr:uid="{00000000-0005-0000-0000-0000BD140000}"/>
    <cellStyle name="Normal 17 20 3 6 2" xfId="5310" xr:uid="{00000000-0005-0000-0000-0000BE140000}"/>
    <cellStyle name="Normal 17 20 3 7" xfId="5311" xr:uid="{00000000-0005-0000-0000-0000BF140000}"/>
    <cellStyle name="Normal 17 20 3 7 2" xfId="5312" xr:uid="{00000000-0005-0000-0000-0000C0140000}"/>
    <cellStyle name="Normal 17 20 3 8" xfId="5313" xr:uid="{00000000-0005-0000-0000-0000C1140000}"/>
    <cellStyle name="Normal 17 20 3 8 2" xfId="5314" xr:uid="{00000000-0005-0000-0000-0000C2140000}"/>
    <cellStyle name="Normal 17 20 3 9" xfId="5315" xr:uid="{00000000-0005-0000-0000-0000C3140000}"/>
    <cellStyle name="Normal 17 20 3 9 2" xfId="5316" xr:uid="{00000000-0005-0000-0000-0000C4140000}"/>
    <cellStyle name="Normal 17 20 4" xfId="5317" xr:uid="{00000000-0005-0000-0000-0000C5140000}"/>
    <cellStyle name="Normal 17 20 4 2" xfId="5318" xr:uid="{00000000-0005-0000-0000-0000C6140000}"/>
    <cellStyle name="Normal 17 20 5" xfId="5319" xr:uid="{00000000-0005-0000-0000-0000C7140000}"/>
    <cellStyle name="Normal 17 20 5 2" xfId="5320" xr:uid="{00000000-0005-0000-0000-0000C8140000}"/>
    <cellStyle name="Normal 17 20 6" xfId="5321" xr:uid="{00000000-0005-0000-0000-0000C9140000}"/>
    <cellStyle name="Normal 17 20 6 2" xfId="5322" xr:uid="{00000000-0005-0000-0000-0000CA140000}"/>
    <cellStyle name="Normal 17 20 7" xfId="5323" xr:uid="{00000000-0005-0000-0000-0000CB140000}"/>
    <cellStyle name="Normal 17 20 7 2" xfId="5324" xr:uid="{00000000-0005-0000-0000-0000CC140000}"/>
    <cellStyle name="Normal 17 20 8" xfId="5325" xr:uid="{00000000-0005-0000-0000-0000CD140000}"/>
    <cellStyle name="Normal 17 20 8 2" xfId="5326" xr:uid="{00000000-0005-0000-0000-0000CE140000}"/>
    <cellStyle name="Normal 17 20 9" xfId="5327" xr:uid="{00000000-0005-0000-0000-0000CF140000}"/>
    <cellStyle name="Normal 17 20 9 2" xfId="5328" xr:uid="{00000000-0005-0000-0000-0000D0140000}"/>
    <cellStyle name="Normal 17 21" xfId="5329" xr:uid="{00000000-0005-0000-0000-0000D1140000}"/>
    <cellStyle name="Normal 17 21 10" xfId="5330" xr:uid="{00000000-0005-0000-0000-0000D2140000}"/>
    <cellStyle name="Normal 17 21 10 2" xfId="5331" xr:uid="{00000000-0005-0000-0000-0000D3140000}"/>
    <cellStyle name="Normal 17 21 11" xfId="5332" xr:uid="{00000000-0005-0000-0000-0000D4140000}"/>
    <cellStyle name="Normal 17 21 11 2" xfId="5333" xr:uid="{00000000-0005-0000-0000-0000D5140000}"/>
    <cellStyle name="Normal 17 21 12" xfId="5334" xr:uid="{00000000-0005-0000-0000-0000D6140000}"/>
    <cellStyle name="Normal 17 21 12 2" xfId="5335" xr:uid="{00000000-0005-0000-0000-0000D7140000}"/>
    <cellStyle name="Normal 17 21 13" xfId="5336" xr:uid="{00000000-0005-0000-0000-0000D8140000}"/>
    <cellStyle name="Normal 17 21 13 2" xfId="5337" xr:uid="{00000000-0005-0000-0000-0000D9140000}"/>
    <cellStyle name="Normal 17 21 14" xfId="5338" xr:uid="{00000000-0005-0000-0000-0000DA140000}"/>
    <cellStyle name="Normal 17 21 14 2" xfId="5339" xr:uid="{00000000-0005-0000-0000-0000DB140000}"/>
    <cellStyle name="Normal 17 21 15" xfId="5340" xr:uid="{00000000-0005-0000-0000-0000DC140000}"/>
    <cellStyle name="Normal 17 21 15 2" xfId="5341" xr:uid="{00000000-0005-0000-0000-0000DD140000}"/>
    <cellStyle name="Normal 17 21 16" xfId="5342" xr:uid="{00000000-0005-0000-0000-0000DE140000}"/>
    <cellStyle name="Normal 17 21 2" xfId="5343" xr:uid="{00000000-0005-0000-0000-0000DF140000}"/>
    <cellStyle name="Normal 17 21 2 10" xfId="5344" xr:uid="{00000000-0005-0000-0000-0000E0140000}"/>
    <cellStyle name="Normal 17 21 2 10 2" xfId="5345" xr:uid="{00000000-0005-0000-0000-0000E1140000}"/>
    <cellStyle name="Normal 17 21 2 11" xfId="5346" xr:uid="{00000000-0005-0000-0000-0000E2140000}"/>
    <cellStyle name="Normal 17 21 2 11 2" xfId="5347" xr:uid="{00000000-0005-0000-0000-0000E3140000}"/>
    <cellStyle name="Normal 17 21 2 12" xfId="5348" xr:uid="{00000000-0005-0000-0000-0000E4140000}"/>
    <cellStyle name="Normal 17 21 2 12 2" xfId="5349" xr:uid="{00000000-0005-0000-0000-0000E5140000}"/>
    <cellStyle name="Normal 17 21 2 13" xfId="5350" xr:uid="{00000000-0005-0000-0000-0000E6140000}"/>
    <cellStyle name="Normal 17 21 2 13 2" xfId="5351" xr:uid="{00000000-0005-0000-0000-0000E7140000}"/>
    <cellStyle name="Normal 17 21 2 14" xfId="5352" xr:uid="{00000000-0005-0000-0000-0000E8140000}"/>
    <cellStyle name="Normal 17 21 2 14 2" xfId="5353" xr:uid="{00000000-0005-0000-0000-0000E9140000}"/>
    <cellStyle name="Normal 17 21 2 15" xfId="5354" xr:uid="{00000000-0005-0000-0000-0000EA140000}"/>
    <cellStyle name="Normal 17 21 2 2" xfId="5355" xr:uid="{00000000-0005-0000-0000-0000EB140000}"/>
    <cellStyle name="Normal 17 21 2 2 2" xfId="5356" xr:uid="{00000000-0005-0000-0000-0000EC140000}"/>
    <cellStyle name="Normal 17 21 2 3" xfId="5357" xr:uid="{00000000-0005-0000-0000-0000ED140000}"/>
    <cellStyle name="Normal 17 21 2 3 2" xfId="5358" xr:uid="{00000000-0005-0000-0000-0000EE140000}"/>
    <cellStyle name="Normal 17 21 2 4" xfId="5359" xr:uid="{00000000-0005-0000-0000-0000EF140000}"/>
    <cellStyle name="Normal 17 21 2 4 2" xfId="5360" xr:uid="{00000000-0005-0000-0000-0000F0140000}"/>
    <cellStyle name="Normal 17 21 2 5" xfId="5361" xr:uid="{00000000-0005-0000-0000-0000F1140000}"/>
    <cellStyle name="Normal 17 21 2 5 2" xfId="5362" xr:uid="{00000000-0005-0000-0000-0000F2140000}"/>
    <cellStyle name="Normal 17 21 2 6" xfId="5363" xr:uid="{00000000-0005-0000-0000-0000F3140000}"/>
    <cellStyle name="Normal 17 21 2 6 2" xfId="5364" xr:uid="{00000000-0005-0000-0000-0000F4140000}"/>
    <cellStyle name="Normal 17 21 2 7" xfId="5365" xr:uid="{00000000-0005-0000-0000-0000F5140000}"/>
    <cellStyle name="Normal 17 21 2 7 2" xfId="5366" xr:uid="{00000000-0005-0000-0000-0000F6140000}"/>
    <cellStyle name="Normal 17 21 2 8" xfId="5367" xr:uid="{00000000-0005-0000-0000-0000F7140000}"/>
    <cellStyle name="Normal 17 21 2 8 2" xfId="5368" xr:uid="{00000000-0005-0000-0000-0000F8140000}"/>
    <cellStyle name="Normal 17 21 2 9" xfId="5369" xr:uid="{00000000-0005-0000-0000-0000F9140000}"/>
    <cellStyle name="Normal 17 21 2 9 2" xfId="5370" xr:uid="{00000000-0005-0000-0000-0000FA140000}"/>
    <cellStyle name="Normal 17 21 3" xfId="5371" xr:uid="{00000000-0005-0000-0000-0000FB140000}"/>
    <cellStyle name="Normal 17 21 3 10" xfId="5372" xr:uid="{00000000-0005-0000-0000-0000FC140000}"/>
    <cellStyle name="Normal 17 21 3 10 2" xfId="5373" xr:uid="{00000000-0005-0000-0000-0000FD140000}"/>
    <cellStyle name="Normal 17 21 3 11" xfId="5374" xr:uid="{00000000-0005-0000-0000-0000FE140000}"/>
    <cellStyle name="Normal 17 21 3 2" xfId="5375" xr:uid="{00000000-0005-0000-0000-0000FF140000}"/>
    <cellStyle name="Normal 17 21 3 2 2" xfId="5376" xr:uid="{00000000-0005-0000-0000-000000150000}"/>
    <cellStyle name="Normal 17 21 3 3" xfId="5377" xr:uid="{00000000-0005-0000-0000-000001150000}"/>
    <cellStyle name="Normal 17 21 3 3 2" xfId="5378" xr:uid="{00000000-0005-0000-0000-000002150000}"/>
    <cellStyle name="Normal 17 21 3 4" xfId="5379" xr:uid="{00000000-0005-0000-0000-000003150000}"/>
    <cellStyle name="Normal 17 21 3 4 2" xfId="5380" xr:uid="{00000000-0005-0000-0000-000004150000}"/>
    <cellStyle name="Normal 17 21 3 5" xfId="5381" xr:uid="{00000000-0005-0000-0000-000005150000}"/>
    <cellStyle name="Normal 17 21 3 5 2" xfId="5382" xr:uid="{00000000-0005-0000-0000-000006150000}"/>
    <cellStyle name="Normal 17 21 3 6" xfId="5383" xr:uid="{00000000-0005-0000-0000-000007150000}"/>
    <cellStyle name="Normal 17 21 3 6 2" xfId="5384" xr:uid="{00000000-0005-0000-0000-000008150000}"/>
    <cellStyle name="Normal 17 21 3 7" xfId="5385" xr:uid="{00000000-0005-0000-0000-000009150000}"/>
    <cellStyle name="Normal 17 21 3 7 2" xfId="5386" xr:uid="{00000000-0005-0000-0000-00000A150000}"/>
    <cellStyle name="Normal 17 21 3 8" xfId="5387" xr:uid="{00000000-0005-0000-0000-00000B150000}"/>
    <cellStyle name="Normal 17 21 3 8 2" xfId="5388" xr:uid="{00000000-0005-0000-0000-00000C150000}"/>
    <cellStyle name="Normal 17 21 3 9" xfId="5389" xr:uid="{00000000-0005-0000-0000-00000D150000}"/>
    <cellStyle name="Normal 17 21 3 9 2" xfId="5390" xr:uid="{00000000-0005-0000-0000-00000E150000}"/>
    <cellStyle name="Normal 17 21 4" xfId="5391" xr:uid="{00000000-0005-0000-0000-00000F150000}"/>
    <cellStyle name="Normal 17 21 4 2" xfId="5392" xr:uid="{00000000-0005-0000-0000-000010150000}"/>
    <cellStyle name="Normal 17 21 5" xfId="5393" xr:uid="{00000000-0005-0000-0000-000011150000}"/>
    <cellStyle name="Normal 17 21 5 2" xfId="5394" xr:uid="{00000000-0005-0000-0000-000012150000}"/>
    <cellStyle name="Normal 17 21 6" xfId="5395" xr:uid="{00000000-0005-0000-0000-000013150000}"/>
    <cellStyle name="Normal 17 21 6 2" xfId="5396" xr:uid="{00000000-0005-0000-0000-000014150000}"/>
    <cellStyle name="Normal 17 21 7" xfId="5397" xr:uid="{00000000-0005-0000-0000-000015150000}"/>
    <cellStyle name="Normal 17 21 7 2" xfId="5398" xr:uid="{00000000-0005-0000-0000-000016150000}"/>
    <cellStyle name="Normal 17 21 8" xfId="5399" xr:uid="{00000000-0005-0000-0000-000017150000}"/>
    <cellStyle name="Normal 17 21 8 2" xfId="5400" xr:uid="{00000000-0005-0000-0000-000018150000}"/>
    <cellStyle name="Normal 17 21 9" xfId="5401" xr:uid="{00000000-0005-0000-0000-000019150000}"/>
    <cellStyle name="Normal 17 21 9 2" xfId="5402" xr:uid="{00000000-0005-0000-0000-00001A150000}"/>
    <cellStyle name="Normal 17 22" xfId="5403" xr:uid="{00000000-0005-0000-0000-00001B150000}"/>
    <cellStyle name="Normal 17 22 10" xfId="5404" xr:uid="{00000000-0005-0000-0000-00001C150000}"/>
    <cellStyle name="Normal 17 22 10 2" xfId="5405" xr:uid="{00000000-0005-0000-0000-00001D150000}"/>
    <cellStyle name="Normal 17 22 11" xfId="5406" xr:uid="{00000000-0005-0000-0000-00001E150000}"/>
    <cellStyle name="Normal 17 22 11 2" xfId="5407" xr:uid="{00000000-0005-0000-0000-00001F150000}"/>
    <cellStyle name="Normal 17 22 12" xfId="5408" xr:uid="{00000000-0005-0000-0000-000020150000}"/>
    <cellStyle name="Normal 17 22 12 2" xfId="5409" xr:uid="{00000000-0005-0000-0000-000021150000}"/>
    <cellStyle name="Normal 17 22 13" xfId="5410" xr:uid="{00000000-0005-0000-0000-000022150000}"/>
    <cellStyle name="Normal 17 22 13 2" xfId="5411" xr:uid="{00000000-0005-0000-0000-000023150000}"/>
    <cellStyle name="Normal 17 22 14" xfId="5412" xr:uid="{00000000-0005-0000-0000-000024150000}"/>
    <cellStyle name="Normal 17 22 14 2" xfId="5413" xr:uid="{00000000-0005-0000-0000-000025150000}"/>
    <cellStyle name="Normal 17 22 15" xfId="5414" xr:uid="{00000000-0005-0000-0000-000026150000}"/>
    <cellStyle name="Normal 17 22 15 2" xfId="5415" xr:uid="{00000000-0005-0000-0000-000027150000}"/>
    <cellStyle name="Normal 17 22 16" xfId="5416" xr:uid="{00000000-0005-0000-0000-000028150000}"/>
    <cellStyle name="Normal 17 22 2" xfId="5417" xr:uid="{00000000-0005-0000-0000-000029150000}"/>
    <cellStyle name="Normal 17 22 2 10" xfId="5418" xr:uid="{00000000-0005-0000-0000-00002A150000}"/>
    <cellStyle name="Normal 17 22 2 10 2" xfId="5419" xr:uid="{00000000-0005-0000-0000-00002B150000}"/>
    <cellStyle name="Normal 17 22 2 11" xfId="5420" xr:uid="{00000000-0005-0000-0000-00002C150000}"/>
    <cellStyle name="Normal 17 22 2 11 2" xfId="5421" xr:uid="{00000000-0005-0000-0000-00002D150000}"/>
    <cellStyle name="Normal 17 22 2 12" xfId="5422" xr:uid="{00000000-0005-0000-0000-00002E150000}"/>
    <cellStyle name="Normal 17 22 2 12 2" xfId="5423" xr:uid="{00000000-0005-0000-0000-00002F150000}"/>
    <cellStyle name="Normal 17 22 2 13" xfId="5424" xr:uid="{00000000-0005-0000-0000-000030150000}"/>
    <cellStyle name="Normal 17 22 2 13 2" xfId="5425" xr:uid="{00000000-0005-0000-0000-000031150000}"/>
    <cellStyle name="Normal 17 22 2 14" xfId="5426" xr:uid="{00000000-0005-0000-0000-000032150000}"/>
    <cellStyle name="Normal 17 22 2 14 2" xfId="5427" xr:uid="{00000000-0005-0000-0000-000033150000}"/>
    <cellStyle name="Normal 17 22 2 15" xfId="5428" xr:uid="{00000000-0005-0000-0000-000034150000}"/>
    <cellStyle name="Normal 17 22 2 2" xfId="5429" xr:uid="{00000000-0005-0000-0000-000035150000}"/>
    <cellStyle name="Normal 17 22 2 2 2" xfId="5430" xr:uid="{00000000-0005-0000-0000-000036150000}"/>
    <cellStyle name="Normal 17 22 2 3" xfId="5431" xr:uid="{00000000-0005-0000-0000-000037150000}"/>
    <cellStyle name="Normal 17 22 2 3 2" xfId="5432" xr:uid="{00000000-0005-0000-0000-000038150000}"/>
    <cellStyle name="Normal 17 22 2 4" xfId="5433" xr:uid="{00000000-0005-0000-0000-000039150000}"/>
    <cellStyle name="Normal 17 22 2 4 2" xfId="5434" xr:uid="{00000000-0005-0000-0000-00003A150000}"/>
    <cellStyle name="Normal 17 22 2 5" xfId="5435" xr:uid="{00000000-0005-0000-0000-00003B150000}"/>
    <cellStyle name="Normal 17 22 2 5 2" xfId="5436" xr:uid="{00000000-0005-0000-0000-00003C150000}"/>
    <cellStyle name="Normal 17 22 2 6" xfId="5437" xr:uid="{00000000-0005-0000-0000-00003D150000}"/>
    <cellStyle name="Normal 17 22 2 6 2" xfId="5438" xr:uid="{00000000-0005-0000-0000-00003E150000}"/>
    <cellStyle name="Normal 17 22 2 7" xfId="5439" xr:uid="{00000000-0005-0000-0000-00003F150000}"/>
    <cellStyle name="Normal 17 22 2 7 2" xfId="5440" xr:uid="{00000000-0005-0000-0000-000040150000}"/>
    <cellStyle name="Normal 17 22 2 8" xfId="5441" xr:uid="{00000000-0005-0000-0000-000041150000}"/>
    <cellStyle name="Normal 17 22 2 8 2" xfId="5442" xr:uid="{00000000-0005-0000-0000-000042150000}"/>
    <cellStyle name="Normal 17 22 2 9" xfId="5443" xr:uid="{00000000-0005-0000-0000-000043150000}"/>
    <cellStyle name="Normal 17 22 2 9 2" xfId="5444" xr:uid="{00000000-0005-0000-0000-000044150000}"/>
    <cellStyle name="Normal 17 22 3" xfId="5445" xr:uid="{00000000-0005-0000-0000-000045150000}"/>
    <cellStyle name="Normal 17 22 3 10" xfId="5446" xr:uid="{00000000-0005-0000-0000-000046150000}"/>
    <cellStyle name="Normal 17 22 3 10 2" xfId="5447" xr:uid="{00000000-0005-0000-0000-000047150000}"/>
    <cellStyle name="Normal 17 22 3 11" xfId="5448" xr:uid="{00000000-0005-0000-0000-000048150000}"/>
    <cellStyle name="Normal 17 22 3 2" xfId="5449" xr:uid="{00000000-0005-0000-0000-000049150000}"/>
    <cellStyle name="Normal 17 22 3 2 2" xfId="5450" xr:uid="{00000000-0005-0000-0000-00004A150000}"/>
    <cellStyle name="Normal 17 22 3 3" xfId="5451" xr:uid="{00000000-0005-0000-0000-00004B150000}"/>
    <cellStyle name="Normal 17 22 3 3 2" xfId="5452" xr:uid="{00000000-0005-0000-0000-00004C150000}"/>
    <cellStyle name="Normal 17 22 3 4" xfId="5453" xr:uid="{00000000-0005-0000-0000-00004D150000}"/>
    <cellStyle name="Normal 17 22 3 4 2" xfId="5454" xr:uid="{00000000-0005-0000-0000-00004E150000}"/>
    <cellStyle name="Normal 17 22 3 5" xfId="5455" xr:uid="{00000000-0005-0000-0000-00004F150000}"/>
    <cellStyle name="Normal 17 22 3 5 2" xfId="5456" xr:uid="{00000000-0005-0000-0000-000050150000}"/>
    <cellStyle name="Normal 17 22 3 6" xfId="5457" xr:uid="{00000000-0005-0000-0000-000051150000}"/>
    <cellStyle name="Normal 17 22 3 6 2" xfId="5458" xr:uid="{00000000-0005-0000-0000-000052150000}"/>
    <cellStyle name="Normal 17 22 3 7" xfId="5459" xr:uid="{00000000-0005-0000-0000-000053150000}"/>
    <cellStyle name="Normal 17 22 3 7 2" xfId="5460" xr:uid="{00000000-0005-0000-0000-000054150000}"/>
    <cellStyle name="Normal 17 22 3 8" xfId="5461" xr:uid="{00000000-0005-0000-0000-000055150000}"/>
    <cellStyle name="Normal 17 22 3 8 2" xfId="5462" xr:uid="{00000000-0005-0000-0000-000056150000}"/>
    <cellStyle name="Normal 17 22 3 9" xfId="5463" xr:uid="{00000000-0005-0000-0000-000057150000}"/>
    <cellStyle name="Normal 17 22 3 9 2" xfId="5464" xr:uid="{00000000-0005-0000-0000-000058150000}"/>
    <cellStyle name="Normal 17 22 4" xfId="5465" xr:uid="{00000000-0005-0000-0000-000059150000}"/>
    <cellStyle name="Normal 17 22 4 2" xfId="5466" xr:uid="{00000000-0005-0000-0000-00005A150000}"/>
    <cellStyle name="Normal 17 22 5" xfId="5467" xr:uid="{00000000-0005-0000-0000-00005B150000}"/>
    <cellStyle name="Normal 17 22 5 2" xfId="5468" xr:uid="{00000000-0005-0000-0000-00005C150000}"/>
    <cellStyle name="Normal 17 22 6" xfId="5469" xr:uid="{00000000-0005-0000-0000-00005D150000}"/>
    <cellStyle name="Normal 17 22 6 2" xfId="5470" xr:uid="{00000000-0005-0000-0000-00005E150000}"/>
    <cellStyle name="Normal 17 22 7" xfId="5471" xr:uid="{00000000-0005-0000-0000-00005F150000}"/>
    <cellStyle name="Normal 17 22 7 2" xfId="5472" xr:uid="{00000000-0005-0000-0000-000060150000}"/>
    <cellStyle name="Normal 17 22 8" xfId="5473" xr:uid="{00000000-0005-0000-0000-000061150000}"/>
    <cellStyle name="Normal 17 22 8 2" xfId="5474" xr:uid="{00000000-0005-0000-0000-000062150000}"/>
    <cellStyle name="Normal 17 22 9" xfId="5475" xr:uid="{00000000-0005-0000-0000-000063150000}"/>
    <cellStyle name="Normal 17 22 9 2" xfId="5476" xr:uid="{00000000-0005-0000-0000-000064150000}"/>
    <cellStyle name="Normal 17 23" xfId="5477" xr:uid="{00000000-0005-0000-0000-000065150000}"/>
    <cellStyle name="Normal 17 23 10" xfId="5478" xr:uid="{00000000-0005-0000-0000-000066150000}"/>
    <cellStyle name="Normal 17 23 10 2" xfId="5479" xr:uid="{00000000-0005-0000-0000-000067150000}"/>
    <cellStyle name="Normal 17 23 11" xfId="5480" xr:uid="{00000000-0005-0000-0000-000068150000}"/>
    <cellStyle name="Normal 17 23 11 2" xfId="5481" xr:uid="{00000000-0005-0000-0000-000069150000}"/>
    <cellStyle name="Normal 17 23 12" xfId="5482" xr:uid="{00000000-0005-0000-0000-00006A150000}"/>
    <cellStyle name="Normal 17 23 12 2" xfId="5483" xr:uid="{00000000-0005-0000-0000-00006B150000}"/>
    <cellStyle name="Normal 17 23 13" xfId="5484" xr:uid="{00000000-0005-0000-0000-00006C150000}"/>
    <cellStyle name="Normal 17 23 13 2" xfId="5485" xr:uid="{00000000-0005-0000-0000-00006D150000}"/>
    <cellStyle name="Normal 17 23 14" xfId="5486" xr:uid="{00000000-0005-0000-0000-00006E150000}"/>
    <cellStyle name="Normal 17 23 14 2" xfId="5487" xr:uid="{00000000-0005-0000-0000-00006F150000}"/>
    <cellStyle name="Normal 17 23 15" xfId="5488" xr:uid="{00000000-0005-0000-0000-000070150000}"/>
    <cellStyle name="Normal 17 23 15 2" xfId="5489" xr:uid="{00000000-0005-0000-0000-000071150000}"/>
    <cellStyle name="Normal 17 23 16" xfId="5490" xr:uid="{00000000-0005-0000-0000-000072150000}"/>
    <cellStyle name="Normal 17 23 2" xfId="5491" xr:uid="{00000000-0005-0000-0000-000073150000}"/>
    <cellStyle name="Normal 17 23 2 10" xfId="5492" xr:uid="{00000000-0005-0000-0000-000074150000}"/>
    <cellStyle name="Normal 17 23 2 10 2" xfId="5493" xr:uid="{00000000-0005-0000-0000-000075150000}"/>
    <cellStyle name="Normal 17 23 2 11" xfId="5494" xr:uid="{00000000-0005-0000-0000-000076150000}"/>
    <cellStyle name="Normal 17 23 2 11 2" xfId="5495" xr:uid="{00000000-0005-0000-0000-000077150000}"/>
    <cellStyle name="Normal 17 23 2 12" xfId="5496" xr:uid="{00000000-0005-0000-0000-000078150000}"/>
    <cellStyle name="Normal 17 23 2 12 2" xfId="5497" xr:uid="{00000000-0005-0000-0000-000079150000}"/>
    <cellStyle name="Normal 17 23 2 13" xfId="5498" xr:uid="{00000000-0005-0000-0000-00007A150000}"/>
    <cellStyle name="Normal 17 23 2 13 2" xfId="5499" xr:uid="{00000000-0005-0000-0000-00007B150000}"/>
    <cellStyle name="Normal 17 23 2 14" xfId="5500" xr:uid="{00000000-0005-0000-0000-00007C150000}"/>
    <cellStyle name="Normal 17 23 2 14 2" xfId="5501" xr:uid="{00000000-0005-0000-0000-00007D150000}"/>
    <cellStyle name="Normal 17 23 2 15" xfId="5502" xr:uid="{00000000-0005-0000-0000-00007E150000}"/>
    <cellStyle name="Normal 17 23 2 2" xfId="5503" xr:uid="{00000000-0005-0000-0000-00007F150000}"/>
    <cellStyle name="Normal 17 23 2 2 2" xfId="5504" xr:uid="{00000000-0005-0000-0000-000080150000}"/>
    <cellStyle name="Normal 17 23 2 3" xfId="5505" xr:uid="{00000000-0005-0000-0000-000081150000}"/>
    <cellStyle name="Normal 17 23 2 3 2" xfId="5506" xr:uid="{00000000-0005-0000-0000-000082150000}"/>
    <cellStyle name="Normal 17 23 2 4" xfId="5507" xr:uid="{00000000-0005-0000-0000-000083150000}"/>
    <cellStyle name="Normal 17 23 2 4 2" xfId="5508" xr:uid="{00000000-0005-0000-0000-000084150000}"/>
    <cellStyle name="Normal 17 23 2 5" xfId="5509" xr:uid="{00000000-0005-0000-0000-000085150000}"/>
    <cellStyle name="Normal 17 23 2 5 2" xfId="5510" xr:uid="{00000000-0005-0000-0000-000086150000}"/>
    <cellStyle name="Normal 17 23 2 6" xfId="5511" xr:uid="{00000000-0005-0000-0000-000087150000}"/>
    <cellStyle name="Normal 17 23 2 6 2" xfId="5512" xr:uid="{00000000-0005-0000-0000-000088150000}"/>
    <cellStyle name="Normal 17 23 2 7" xfId="5513" xr:uid="{00000000-0005-0000-0000-000089150000}"/>
    <cellStyle name="Normal 17 23 2 7 2" xfId="5514" xr:uid="{00000000-0005-0000-0000-00008A150000}"/>
    <cellStyle name="Normal 17 23 2 8" xfId="5515" xr:uid="{00000000-0005-0000-0000-00008B150000}"/>
    <cellStyle name="Normal 17 23 2 8 2" xfId="5516" xr:uid="{00000000-0005-0000-0000-00008C150000}"/>
    <cellStyle name="Normal 17 23 2 9" xfId="5517" xr:uid="{00000000-0005-0000-0000-00008D150000}"/>
    <cellStyle name="Normal 17 23 2 9 2" xfId="5518" xr:uid="{00000000-0005-0000-0000-00008E150000}"/>
    <cellStyle name="Normal 17 23 3" xfId="5519" xr:uid="{00000000-0005-0000-0000-00008F150000}"/>
    <cellStyle name="Normal 17 23 3 10" xfId="5520" xr:uid="{00000000-0005-0000-0000-000090150000}"/>
    <cellStyle name="Normal 17 23 3 10 2" xfId="5521" xr:uid="{00000000-0005-0000-0000-000091150000}"/>
    <cellStyle name="Normal 17 23 3 11" xfId="5522" xr:uid="{00000000-0005-0000-0000-000092150000}"/>
    <cellStyle name="Normal 17 23 3 2" xfId="5523" xr:uid="{00000000-0005-0000-0000-000093150000}"/>
    <cellStyle name="Normal 17 23 3 2 2" xfId="5524" xr:uid="{00000000-0005-0000-0000-000094150000}"/>
    <cellStyle name="Normal 17 23 3 3" xfId="5525" xr:uid="{00000000-0005-0000-0000-000095150000}"/>
    <cellStyle name="Normal 17 23 3 3 2" xfId="5526" xr:uid="{00000000-0005-0000-0000-000096150000}"/>
    <cellStyle name="Normal 17 23 3 4" xfId="5527" xr:uid="{00000000-0005-0000-0000-000097150000}"/>
    <cellStyle name="Normal 17 23 3 4 2" xfId="5528" xr:uid="{00000000-0005-0000-0000-000098150000}"/>
    <cellStyle name="Normal 17 23 3 5" xfId="5529" xr:uid="{00000000-0005-0000-0000-000099150000}"/>
    <cellStyle name="Normal 17 23 3 5 2" xfId="5530" xr:uid="{00000000-0005-0000-0000-00009A150000}"/>
    <cellStyle name="Normal 17 23 3 6" xfId="5531" xr:uid="{00000000-0005-0000-0000-00009B150000}"/>
    <cellStyle name="Normal 17 23 3 6 2" xfId="5532" xr:uid="{00000000-0005-0000-0000-00009C150000}"/>
    <cellStyle name="Normal 17 23 3 7" xfId="5533" xr:uid="{00000000-0005-0000-0000-00009D150000}"/>
    <cellStyle name="Normal 17 23 3 7 2" xfId="5534" xr:uid="{00000000-0005-0000-0000-00009E150000}"/>
    <cellStyle name="Normal 17 23 3 8" xfId="5535" xr:uid="{00000000-0005-0000-0000-00009F150000}"/>
    <cellStyle name="Normal 17 23 3 8 2" xfId="5536" xr:uid="{00000000-0005-0000-0000-0000A0150000}"/>
    <cellStyle name="Normal 17 23 3 9" xfId="5537" xr:uid="{00000000-0005-0000-0000-0000A1150000}"/>
    <cellStyle name="Normal 17 23 3 9 2" xfId="5538" xr:uid="{00000000-0005-0000-0000-0000A2150000}"/>
    <cellStyle name="Normal 17 23 4" xfId="5539" xr:uid="{00000000-0005-0000-0000-0000A3150000}"/>
    <cellStyle name="Normal 17 23 4 2" xfId="5540" xr:uid="{00000000-0005-0000-0000-0000A4150000}"/>
    <cellStyle name="Normal 17 23 5" xfId="5541" xr:uid="{00000000-0005-0000-0000-0000A5150000}"/>
    <cellStyle name="Normal 17 23 5 2" xfId="5542" xr:uid="{00000000-0005-0000-0000-0000A6150000}"/>
    <cellStyle name="Normal 17 23 6" xfId="5543" xr:uid="{00000000-0005-0000-0000-0000A7150000}"/>
    <cellStyle name="Normal 17 23 6 2" xfId="5544" xr:uid="{00000000-0005-0000-0000-0000A8150000}"/>
    <cellStyle name="Normal 17 23 7" xfId="5545" xr:uid="{00000000-0005-0000-0000-0000A9150000}"/>
    <cellStyle name="Normal 17 23 7 2" xfId="5546" xr:uid="{00000000-0005-0000-0000-0000AA150000}"/>
    <cellStyle name="Normal 17 23 8" xfId="5547" xr:uid="{00000000-0005-0000-0000-0000AB150000}"/>
    <cellStyle name="Normal 17 23 8 2" xfId="5548" xr:uid="{00000000-0005-0000-0000-0000AC150000}"/>
    <cellStyle name="Normal 17 23 9" xfId="5549" xr:uid="{00000000-0005-0000-0000-0000AD150000}"/>
    <cellStyle name="Normal 17 23 9 2" xfId="5550" xr:uid="{00000000-0005-0000-0000-0000AE150000}"/>
    <cellStyle name="Normal 17 24" xfId="5551" xr:uid="{00000000-0005-0000-0000-0000AF150000}"/>
    <cellStyle name="Normal 17 24 10" xfId="5552" xr:uid="{00000000-0005-0000-0000-0000B0150000}"/>
    <cellStyle name="Normal 17 24 10 2" xfId="5553" xr:uid="{00000000-0005-0000-0000-0000B1150000}"/>
    <cellStyle name="Normal 17 24 11" xfId="5554" xr:uid="{00000000-0005-0000-0000-0000B2150000}"/>
    <cellStyle name="Normal 17 24 11 2" xfId="5555" xr:uid="{00000000-0005-0000-0000-0000B3150000}"/>
    <cellStyle name="Normal 17 24 12" xfId="5556" xr:uid="{00000000-0005-0000-0000-0000B4150000}"/>
    <cellStyle name="Normal 17 24 12 2" xfId="5557" xr:uid="{00000000-0005-0000-0000-0000B5150000}"/>
    <cellStyle name="Normal 17 24 13" xfId="5558" xr:uid="{00000000-0005-0000-0000-0000B6150000}"/>
    <cellStyle name="Normal 17 24 13 2" xfId="5559" xr:uid="{00000000-0005-0000-0000-0000B7150000}"/>
    <cellStyle name="Normal 17 24 14" xfId="5560" xr:uid="{00000000-0005-0000-0000-0000B8150000}"/>
    <cellStyle name="Normal 17 24 14 2" xfId="5561" xr:uid="{00000000-0005-0000-0000-0000B9150000}"/>
    <cellStyle name="Normal 17 24 15" xfId="5562" xr:uid="{00000000-0005-0000-0000-0000BA150000}"/>
    <cellStyle name="Normal 17 24 15 2" xfId="5563" xr:uid="{00000000-0005-0000-0000-0000BB150000}"/>
    <cellStyle name="Normal 17 24 16" xfId="5564" xr:uid="{00000000-0005-0000-0000-0000BC150000}"/>
    <cellStyle name="Normal 17 24 2" xfId="5565" xr:uid="{00000000-0005-0000-0000-0000BD150000}"/>
    <cellStyle name="Normal 17 24 2 10" xfId="5566" xr:uid="{00000000-0005-0000-0000-0000BE150000}"/>
    <cellStyle name="Normal 17 24 2 10 2" xfId="5567" xr:uid="{00000000-0005-0000-0000-0000BF150000}"/>
    <cellStyle name="Normal 17 24 2 11" xfId="5568" xr:uid="{00000000-0005-0000-0000-0000C0150000}"/>
    <cellStyle name="Normal 17 24 2 11 2" xfId="5569" xr:uid="{00000000-0005-0000-0000-0000C1150000}"/>
    <cellStyle name="Normal 17 24 2 12" xfId="5570" xr:uid="{00000000-0005-0000-0000-0000C2150000}"/>
    <cellStyle name="Normal 17 24 2 12 2" xfId="5571" xr:uid="{00000000-0005-0000-0000-0000C3150000}"/>
    <cellStyle name="Normal 17 24 2 13" xfId="5572" xr:uid="{00000000-0005-0000-0000-0000C4150000}"/>
    <cellStyle name="Normal 17 24 2 13 2" xfId="5573" xr:uid="{00000000-0005-0000-0000-0000C5150000}"/>
    <cellStyle name="Normal 17 24 2 14" xfId="5574" xr:uid="{00000000-0005-0000-0000-0000C6150000}"/>
    <cellStyle name="Normal 17 24 2 14 2" xfId="5575" xr:uid="{00000000-0005-0000-0000-0000C7150000}"/>
    <cellStyle name="Normal 17 24 2 15" xfId="5576" xr:uid="{00000000-0005-0000-0000-0000C8150000}"/>
    <cellStyle name="Normal 17 24 2 2" xfId="5577" xr:uid="{00000000-0005-0000-0000-0000C9150000}"/>
    <cellStyle name="Normal 17 24 2 2 2" xfId="5578" xr:uid="{00000000-0005-0000-0000-0000CA150000}"/>
    <cellStyle name="Normal 17 24 2 3" xfId="5579" xr:uid="{00000000-0005-0000-0000-0000CB150000}"/>
    <cellStyle name="Normal 17 24 2 3 2" xfId="5580" xr:uid="{00000000-0005-0000-0000-0000CC150000}"/>
    <cellStyle name="Normal 17 24 2 4" xfId="5581" xr:uid="{00000000-0005-0000-0000-0000CD150000}"/>
    <cellStyle name="Normal 17 24 2 4 2" xfId="5582" xr:uid="{00000000-0005-0000-0000-0000CE150000}"/>
    <cellStyle name="Normal 17 24 2 5" xfId="5583" xr:uid="{00000000-0005-0000-0000-0000CF150000}"/>
    <cellStyle name="Normal 17 24 2 5 2" xfId="5584" xr:uid="{00000000-0005-0000-0000-0000D0150000}"/>
    <cellStyle name="Normal 17 24 2 6" xfId="5585" xr:uid="{00000000-0005-0000-0000-0000D1150000}"/>
    <cellStyle name="Normal 17 24 2 6 2" xfId="5586" xr:uid="{00000000-0005-0000-0000-0000D2150000}"/>
    <cellStyle name="Normal 17 24 2 7" xfId="5587" xr:uid="{00000000-0005-0000-0000-0000D3150000}"/>
    <cellStyle name="Normal 17 24 2 7 2" xfId="5588" xr:uid="{00000000-0005-0000-0000-0000D4150000}"/>
    <cellStyle name="Normal 17 24 2 8" xfId="5589" xr:uid="{00000000-0005-0000-0000-0000D5150000}"/>
    <cellStyle name="Normal 17 24 2 8 2" xfId="5590" xr:uid="{00000000-0005-0000-0000-0000D6150000}"/>
    <cellStyle name="Normal 17 24 2 9" xfId="5591" xr:uid="{00000000-0005-0000-0000-0000D7150000}"/>
    <cellStyle name="Normal 17 24 2 9 2" xfId="5592" xr:uid="{00000000-0005-0000-0000-0000D8150000}"/>
    <cellStyle name="Normal 17 24 3" xfId="5593" xr:uid="{00000000-0005-0000-0000-0000D9150000}"/>
    <cellStyle name="Normal 17 24 3 10" xfId="5594" xr:uid="{00000000-0005-0000-0000-0000DA150000}"/>
    <cellStyle name="Normal 17 24 3 10 2" xfId="5595" xr:uid="{00000000-0005-0000-0000-0000DB150000}"/>
    <cellStyle name="Normal 17 24 3 11" xfId="5596" xr:uid="{00000000-0005-0000-0000-0000DC150000}"/>
    <cellStyle name="Normal 17 24 3 2" xfId="5597" xr:uid="{00000000-0005-0000-0000-0000DD150000}"/>
    <cellStyle name="Normal 17 24 3 2 2" xfId="5598" xr:uid="{00000000-0005-0000-0000-0000DE150000}"/>
    <cellStyle name="Normal 17 24 3 3" xfId="5599" xr:uid="{00000000-0005-0000-0000-0000DF150000}"/>
    <cellStyle name="Normal 17 24 3 3 2" xfId="5600" xr:uid="{00000000-0005-0000-0000-0000E0150000}"/>
    <cellStyle name="Normal 17 24 3 4" xfId="5601" xr:uid="{00000000-0005-0000-0000-0000E1150000}"/>
    <cellStyle name="Normal 17 24 3 4 2" xfId="5602" xr:uid="{00000000-0005-0000-0000-0000E2150000}"/>
    <cellStyle name="Normal 17 24 3 5" xfId="5603" xr:uid="{00000000-0005-0000-0000-0000E3150000}"/>
    <cellStyle name="Normal 17 24 3 5 2" xfId="5604" xr:uid="{00000000-0005-0000-0000-0000E4150000}"/>
    <cellStyle name="Normal 17 24 3 6" xfId="5605" xr:uid="{00000000-0005-0000-0000-0000E5150000}"/>
    <cellStyle name="Normal 17 24 3 6 2" xfId="5606" xr:uid="{00000000-0005-0000-0000-0000E6150000}"/>
    <cellStyle name="Normal 17 24 3 7" xfId="5607" xr:uid="{00000000-0005-0000-0000-0000E7150000}"/>
    <cellStyle name="Normal 17 24 3 7 2" xfId="5608" xr:uid="{00000000-0005-0000-0000-0000E8150000}"/>
    <cellStyle name="Normal 17 24 3 8" xfId="5609" xr:uid="{00000000-0005-0000-0000-0000E9150000}"/>
    <cellStyle name="Normal 17 24 3 8 2" xfId="5610" xr:uid="{00000000-0005-0000-0000-0000EA150000}"/>
    <cellStyle name="Normal 17 24 3 9" xfId="5611" xr:uid="{00000000-0005-0000-0000-0000EB150000}"/>
    <cellStyle name="Normal 17 24 3 9 2" xfId="5612" xr:uid="{00000000-0005-0000-0000-0000EC150000}"/>
    <cellStyle name="Normal 17 24 4" xfId="5613" xr:uid="{00000000-0005-0000-0000-0000ED150000}"/>
    <cellStyle name="Normal 17 24 4 2" xfId="5614" xr:uid="{00000000-0005-0000-0000-0000EE150000}"/>
    <cellStyle name="Normal 17 24 5" xfId="5615" xr:uid="{00000000-0005-0000-0000-0000EF150000}"/>
    <cellStyle name="Normal 17 24 5 2" xfId="5616" xr:uid="{00000000-0005-0000-0000-0000F0150000}"/>
    <cellStyle name="Normal 17 24 6" xfId="5617" xr:uid="{00000000-0005-0000-0000-0000F1150000}"/>
    <cellStyle name="Normal 17 24 6 2" xfId="5618" xr:uid="{00000000-0005-0000-0000-0000F2150000}"/>
    <cellStyle name="Normal 17 24 7" xfId="5619" xr:uid="{00000000-0005-0000-0000-0000F3150000}"/>
    <cellStyle name="Normal 17 24 7 2" xfId="5620" xr:uid="{00000000-0005-0000-0000-0000F4150000}"/>
    <cellStyle name="Normal 17 24 8" xfId="5621" xr:uid="{00000000-0005-0000-0000-0000F5150000}"/>
    <cellStyle name="Normal 17 24 8 2" xfId="5622" xr:uid="{00000000-0005-0000-0000-0000F6150000}"/>
    <cellStyle name="Normal 17 24 9" xfId="5623" xr:uid="{00000000-0005-0000-0000-0000F7150000}"/>
    <cellStyle name="Normal 17 24 9 2" xfId="5624" xr:uid="{00000000-0005-0000-0000-0000F8150000}"/>
    <cellStyle name="Normal 17 25" xfId="5625" xr:uid="{00000000-0005-0000-0000-0000F9150000}"/>
    <cellStyle name="Normal 17 25 10" xfId="5626" xr:uid="{00000000-0005-0000-0000-0000FA150000}"/>
    <cellStyle name="Normal 17 25 10 2" xfId="5627" xr:uid="{00000000-0005-0000-0000-0000FB150000}"/>
    <cellStyle name="Normal 17 25 11" xfId="5628" xr:uid="{00000000-0005-0000-0000-0000FC150000}"/>
    <cellStyle name="Normal 17 25 11 2" xfId="5629" xr:uid="{00000000-0005-0000-0000-0000FD150000}"/>
    <cellStyle name="Normal 17 25 12" xfId="5630" xr:uid="{00000000-0005-0000-0000-0000FE150000}"/>
    <cellStyle name="Normal 17 25 12 2" xfId="5631" xr:uid="{00000000-0005-0000-0000-0000FF150000}"/>
    <cellStyle name="Normal 17 25 13" xfId="5632" xr:uid="{00000000-0005-0000-0000-000000160000}"/>
    <cellStyle name="Normal 17 25 13 2" xfId="5633" xr:uid="{00000000-0005-0000-0000-000001160000}"/>
    <cellStyle name="Normal 17 25 14" xfId="5634" xr:uid="{00000000-0005-0000-0000-000002160000}"/>
    <cellStyle name="Normal 17 25 14 2" xfId="5635" xr:uid="{00000000-0005-0000-0000-000003160000}"/>
    <cellStyle name="Normal 17 25 15" xfId="5636" xr:uid="{00000000-0005-0000-0000-000004160000}"/>
    <cellStyle name="Normal 17 25 15 2" xfId="5637" xr:uid="{00000000-0005-0000-0000-000005160000}"/>
    <cellStyle name="Normal 17 25 16" xfId="5638" xr:uid="{00000000-0005-0000-0000-000006160000}"/>
    <cellStyle name="Normal 17 25 2" xfId="5639" xr:uid="{00000000-0005-0000-0000-000007160000}"/>
    <cellStyle name="Normal 17 25 2 10" xfId="5640" xr:uid="{00000000-0005-0000-0000-000008160000}"/>
    <cellStyle name="Normal 17 25 2 10 2" xfId="5641" xr:uid="{00000000-0005-0000-0000-000009160000}"/>
    <cellStyle name="Normal 17 25 2 11" xfId="5642" xr:uid="{00000000-0005-0000-0000-00000A160000}"/>
    <cellStyle name="Normal 17 25 2 11 2" xfId="5643" xr:uid="{00000000-0005-0000-0000-00000B160000}"/>
    <cellStyle name="Normal 17 25 2 12" xfId="5644" xr:uid="{00000000-0005-0000-0000-00000C160000}"/>
    <cellStyle name="Normal 17 25 2 12 2" xfId="5645" xr:uid="{00000000-0005-0000-0000-00000D160000}"/>
    <cellStyle name="Normal 17 25 2 13" xfId="5646" xr:uid="{00000000-0005-0000-0000-00000E160000}"/>
    <cellStyle name="Normal 17 25 2 13 2" xfId="5647" xr:uid="{00000000-0005-0000-0000-00000F160000}"/>
    <cellStyle name="Normal 17 25 2 14" xfId="5648" xr:uid="{00000000-0005-0000-0000-000010160000}"/>
    <cellStyle name="Normal 17 25 2 14 2" xfId="5649" xr:uid="{00000000-0005-0000-0000-000011160000}"/>
    <cellStyle name="Normal 17 25 2 15" xfId="5650" xr:uid="{00000000-0005-0000-0000-000012160000}"/>
    <cellStyle name="Normal 17 25 2 2" xfId="5651" xr:uid="{00000000-0005-0000-0000-000013160000}"/>
    <cellStyle name="Normal 17 25 2 2 2" xfId="5652" xr:uid="{00000000-0005-0000-0000-000014160000}"/>
    <cellStyle name="Normal 17 25 2 3" xfId="5653" xr:uid="{00000000-0005-0000-0000-000015160000}"/>
    <cellStyle name="Normal 17 25 2 3 2" xfId="5654" xr:uid="{00000000-0005-0000-0000-000016160000}"/>
    <cellStyle name="Normal 17 25 2 4" xfId="5655" xr:uid="{00000000-0005-0000-0000-000017160000}"/>
    <cellStyle name="Normal 17 25 2 4 2" xfId="5656" xr:uid="{00000000-0005-0000-0000-000018160000}"/>
    <cellStyle name="Normal 17 25 2 5" xfId="5657" xr:uid="{00000000-0005-0000-0000-000019160000}"/>
    <cellStyle name="Normal 17 25 2 5 2" xfId="5658" xr:uid="{00000000-0005-0000-0000-00001A160000}"/>
    <cellStyle name="Normal 17 25 2 6" xfId="5659" xr:uid="{00000000-0005-0000-0000-00001B160000}"/>
    <cellStyle name="Normal 17 25 2 6 2" xfId="5660" xr:uid="{00000000-0005-0000-0000-00001C160000}"/>
    <cellStyle name="Normal 17 25 2 7" xfId="5661" xr:uid="{00000000-0005-0000-0000-00001D160000}"/>
    <cellStyle name="Normal 17 25 2 7 2" xfId="5662" xr:uid="{00000000-0005-0000-0000-00001E160000}"/>
    <cellStyle name="Normal 17 25 2 8" xfId="5663" xr:uid="{00000000-0005-0000-0000-00001F160000}"/>
    <cellStyle name="Normal 17 25 2 8 2" xfId="5664" xr:uid="{00000000-0005-0000-0000-000020160000}"/>
    <cellStyle name="Normal 17 25 2 9" xfId="5665" xr:uid="{00000000-0005-0000-0000-000021160000}"/>
    <cellStyle name="Normal 17 25 2 9 2" xfId="5666" xr:uid="{00000000-0005-0000-0000-000022160000}"/>
    <cellStyle name="Normal 17 25 3" xfId="5667" xr:uid="{00000000-0005-0000-0000-000023160000}"/>
    <cellStyle name="Normal 17 25 3 10" xfId="5668" xr:uid="{00000000-0005-0000-0000-000024160000}"/>
    <cellStyle name="Normal 17 25 3 10 2" xfId="5669" xr:uid="{00000000-0005-0000-0000-000025160000}"/>
    <cellStyle name="Normal 17 25 3 11" xfId="5670" xr:uid="{00000000-0005-0000-0000-000026160000}"/>
    <cellStyle name="Normal 17 25 3 2" xfId="5671" xr:uid="{00000000-0005-0000-0000-000027160000}"/>
    <cellStyle name="Normal 17 25 3 2 2" xfId="5672" xr:uid="{00000000-0005-0000-0000-000028160000}"/>
    <cellStyle name="Normal 17 25 3 3" xfId="5673" xr:uid="{00000000-0005-0000-0000-000029160000}"/>
    <cellStyle name="Normal 17 25 3 3 2" xfId="5674" xr:uid="{00000000-0005-0000-0000-00002A160000}"/>
    <cellStyle name="Normal 17 25 3 4" xfId="5675" xr:uid="{00000000-0005-0000-0000-00002B160000}"/>
    <cellStyle name="Normal 17 25 3 4 2" xfId="5676" xr:uid="{00000000-0005-0000-0000-00002C160000}"/>
    <cellStyle name="Normal 17 25 3 5" xfId="5677" xr:uid="{00000000-0005-0000-0000-00002D160000}"/>
    <cellStyle name="Normal 17 25 3 5 2" xfId="5678" xr:uid="{00000000-0005-0000-0000-00002E160000}"/>
    <cellStyle name="Normal 17 25 3 6" xfId="5679" xr:uid="{00000000-0005-0000-0000-00002F160000}"/>
    <cellStyle name="Normal 17 25 3 6 2" xfId="5680" xr:uid="{00000000-0005-0000-0000-000030160000}"/>
    <cellStyle name="Normal 17 25 3 7" xfId="5681" xr:uid="{00000000-0005-0000-0000-000031160000}"/>
    <cellStyle name="Normal 17 25 3 7 2" xfId="5682" xr:uid="{00000000-0005-0000-0000-000032160000}"/>
    <cellStyle name="Normal 17 25 3 8" xfId="5683" xr:uid="{00000000-0005-0000-0000-000033160000}"/>
    <cellStyle name="Normal 17 25 3 8 2" xfId="5684" xr:uid="{00000000-0005-0000-0000-000034160000}"/>
    <cellStyle name="Normal 17 25 3 9" xfId="5685" xr:uid="{00000000-0005-0000-0000-000035160000}"/>
    <cellStyle name="Normal 17 25 3 9 2" xfId="5686" xr:uid="{00000000-0005-0000-0000-000036160000}"/>
    <cellStyle name="Normal 17 25 4" xfId="5687" xr:uid="{00000000-0005-0000-0000-000037160000}"/>
    <cellStyle name="Normal 17 25 4 2" xfId="5688" xr:uid="{00000000-0005-0000-0000-000038160000}"/>
    <cellStyle name="Normal 17 25 5" xfId="5689" xr:uid="{00000000-0005-0000-0000-000039160000}"/>
    <cellStyle name="Normal 17 25 5 2" xfId="5690" xr:uid="{00000000-0005-0000-0000-00003A160000}"/>
    <cellStyle name="Normal 17 25 6" xfId="5691" xr:uid="{00000000-0005-0000-0000-00003B160000}"/>
    <cellStyle name="Normal 17 25 6 2" xfId="5692" xr:uid="{00000000-0005-0000-0000-00003C160000}"/>
    <cellStyle name="Normal 17 25 7" xfId="5693" xr:uid="{00000000-0005-0000-0000-00003D160000}"/>
    <cellStyle name="Normal 17 25 7 2" xfId="5694" xr:uid="{00000000-0005-0000-0000-00003E160000}"/>
    <cellStyle name="Normal 17 25 8" xfId="5695" xr:uid="{00000000-0005-0000-0000-00003F160000}"/>
    <cellStyle name="Normal 17 25 8 2" xfId="5696" xr:uid="{00000000-0005-0000-0000-000040160000}"/>
    <cellStyle name="Normal 17 25 9" xfId="5697" xr:uid="{00000000-0005-0000-0000-000041160000}"/>
    <cellStyle name="Normal 17 25 9 2" xfId="5698" xr:uid="{00000000-0005-0000-0000-000042160000}"/>
    <cellStyle name="Normal 17 26" xfId="5699" xr:uid="{00000000-0005-0000-0000-000043160000}"/>
    <cellStyle name="Normal 17 26 10" xfId="5700" xr:uid="{00000000-0005-0000-0000-000044160000}"/>
    <cellStyle name="Normal 17 26 10 2" xfId="5701" xr:uid="{00000000-0005-0000-0000-000045160000}"/>
    <cellStyle name="Normal 17 26 11" xfId="5702" xr:uid="{00000000-0005-0000-0000-000046160000}"/>
    <cellStyle name="Normal 17 26 11 2" xfId="5703" xr:uid="{00000000-0005-0000-0000-000047160000}"/>
    <cellStyle name="Normal 17 26 12" xfId="5704" xr:uid="{00000000-0005-0000-0000-000048160000}"/>
    <cellStyle name="Normal 17 26 12 2" xfId="5705" xr:uid="{00000000-0005-0000-0000-000049160000}"/>
    <cellStyle name="Normal 17 26 13" xfId="5706" xr:uid="{00000000-0005-0000-0000-00004A160000}"/>
    <cellStyle name="Normal 17 26 13 2" xfId="5707" xr:uid="{00000000-0005-0000-0000-00004B160000}"/>
    <cellStyle name="Normal 17 26 14" xfId="5708" xr:uid="{00000000-0005-0000-0000-00004C160000}"/>
    <cellStyle name="Normal 17 26 14 2" xfId="5709" xr:uid="{00000000-0005-0000-0000-00004D160000}"/>
    <cellStyle name="Normal 17 26 15" xfId="5710" xr:uid="{00000000-0005-0000-0000-00004E160000}"/>
    <cellStyle name="Normal 17 26 15 2" xfId="5711" xr:uid="{00000000-0005-0000-0000-00004F160000}"/>
    <cellStyle name="Normal 17 26 16" xfId="5712" xr:uid="{00000000-0005-0000-0000-000050160000}"/>
    <cellStyle name="Normal 17 26 2" xfId="5713" xr:uid="{00000000-0005-0000-0000-000051160000}"/>
    <cellStyle name="Normal 17 26 2 10" xfId="5714" xr:uid="{00000000-0005-0000-0000-000052160000}"/>
    <cellStyle name="Normal 17 26 2 10 2" xfId="5715" xr:uid="{00000000-0005-0000-0000-000053160000}"/>
    <cellStyle name="Normal 17 26 2 11" xfId="5716" xr:uid="{00000000-0005-0000-0000-000054160000}"/>
    <cellStyle name="Normal 17 26 2 11 2" xfId="5717" xr:uid="{00000000-0005-0000-0000-000055160000}"/>
    <cellStyle name="Normal 17 26 2 12" xfId="5718" xr:uid="{00000000-0005-0000-0000-000056160000}"/>
    <cellStyle name="Normal 17 26 2 12 2" xfId="5719" xr:uid="{00000000-0005-0000-0000-000057160000}"/>
    <cellStyle name="Normal 17 26 2 13" xfId="5720" xr:uid="{00000000-0005-0000-0000-000058160000}"/>
    <cellStyle name="Normal 17 26 2 13 2" xfId="5721" xr:uid="{00000000-0005-0000-0000-000059160000}"/>
    <cellStyle name="Normal 17 26 2 14" xfId="5722" xr:uid="{00000000-0005-0000-0000-00005A160000}"/>
    <cellStyle name="Normal 17 26 2 14 2" xfId="5723" xr:uid="{00000000-0005-0000-0000-00005B160000}"/>
    <cellStyle name="Normal 17 26 2 15" xfId="5724" xr:uid="{00000000-0005-0000-0000-00005C160000}"/>
    <cellStyle name="Normal 17 26 2 2" xfId="5725" xr:uid="{00000000-0005-0000-0000-00005D160000}"/>
    <cellStyle name="Normal 17 26 2 2 2" xfId="5726" xr:uid="{00000000-0005-0000-0000-00005E160000}"/>
    <cellStyle name="Normal 17 26 2 3" xfId="5727" xr:uid="{00000000-0005-0000-0000-00005F160000}"/>
    <cellStyle name="Normal 17 26 2 3 2" xfId="5728" xr:uid="{00000000-0005-0000-0000-000060160000}"/>
    <cellStyle name="Normal 17 26 2 4" xfId="5729" xr:uid="{00000000-0005-0000-0000-000061160000}"/>
    <cellStyle name="Normal 17 26 2 4 2" xfId="5730" xr:uid="{00000000-0005-0000-0000-000062160000}"/>
    <cellStyle name="Normal 17 26 2 5" xfId="5731" xr:uid="{00000000-0005-0000-0000-000063160000}"/>
    <cellStyle name="Normal 17 26 2 5 2" xfId="5732" xr:uid="{00000000-0005-0000-0000-000064160000}"/>
    <cellStyle name="Normal 17 26 2 6" xfId="5733" xr:uid="{00000000-0005-0000-0000-000065160000}"/>
    <cellStyle name="Normal 17 26 2 6 2" xfId="5734" xr:uid="{00000000-0005-0000-0000-000066160000}"/>
    <cellStyle name="Normal 17 26 2 7" xfId="5735" xr:uid="{00000000-0005-0000-0000-000067160000}"/>
    <cellStyle name="Normal 17 26 2 7 2" xfId="5736" xr:uid="{00000000-0005-0000-0000-000068160000}"/>
    <cellStyle name="Normal 17 26 2 8" xfId="5737" xr:uid="{00000000-0005-0000-0000-000069160000}"/>
    <cellStyle name="Normal 17 26 2 8 2" xfId="5738" xr:uid="{00000000-0005-0000-0000-00006A160000}"/>
    <cellStyle name="Normal 17 26 2 9" xfId="5739" xr:uid="{00000000-0005-0000-0000-00006B160000}"/>
    <cellStyle name="Normal 17 26 2 9 2" xfId="5740" xr:uid="{00000000-0005-0000-0000-00006C160000}"/>
    <cellStyle name="Normal 17 26 3" xfId="5741" xr:uid="{00000000-0005-0000-0000-00006D160000}"/>
    <cellStyle name="Normal 17 26 3 10" xfId="5742" xr:uid="{00000000-0005-0000-0000-00006E160000}"/>
    <cellStyle name="Normal 17 26 3 10 2" xfId="5743" xr:uid="{00000000-0005-0000-0000-00006F160000}"/>
    <cellStyle name="Normal 17 26 3 11" xfId="5744" xr:uid="{00000000-0005-0000-0000-000070160000}"/>
    <cellStyle name="Normal 17 26 3 2" xfId="5745" xr:uid="{00000000-0005-0000-0000-000071160000}"/>
    <cellStyle name="Normal 17 26 3 2 2" xfId="5746" xr:uid="{00000000-0005-0000-0000-000072160000}"/>
    <cellStyle name="Normal 17 26 3 3" xfId="5747" xr:uid="{00000000-0005-0000-0000-000073160000}"/>
    <cellStyle name="Normal 17 26 3 3 2" xfId="5748" xr:uid="{00000000-0005-0000-0000-000074160000}"/>
    <cellStyle name="Normal 17 26 3 4" xfId="5749" xr:uid="{00000000-0005-0000-0000-000075160000}"/>
    <cellStyle name="Normal 17 26 3 4 2" xfId="5750" xr:uid="{00000000-0005-0000-0000-000076160000}"/>
    <cellStyle name="Normal 17 26 3 5" xfId="5751" xr:uid="{00000000-0005-0000-0000-000077160000}"/>
    <cellStyle name="Normal 17 26 3 5 2" xfId="5752" xr:uid="{00000000-0005-0000-0000-000078160000}"/>
    <cellStyle name="Normal 17 26 3 6" xfId="5753" xr:uid="{00000000-0005-0000-0000-000079160000}"/>
    <cellStyle name="Normal 17 26 3 6 2" xfId="5754" xr:uid="{00000000-0005-0000-0000-00007A160000}"/>
    <cellStyle name="Normal 17 26 3 7" xfId="5755" xr:uid="{00000000-0005-0000-0000-00007B160000}"/>
    <cellStyle name="Normal 17 26 3 7 2" xfId="5756" xr:uid="{00000000-0005-0000-0000-00007C160000}"/>
    <cellStyle name="Normal 17 26 3 8" xfId="5757" xr:uid="{00000000-0005-0000-0000-00007D160000}"/>
    <cellStyle name="Normal 17 26 3 8 2" xfId="5758" xr:uid="{00000000-0005-0000-0000-00007E160000}"/>
    <cellStyle name="Normal 17 26 3 9" xfId="5759" xr:uid="{00000000-0005-0000-0000-00007F160000}"/>
    <cellStyle name="Normal 17 26 3 9 2" xfId="5760" xr:uid="{00000000-0005-0000-0000-000080160000}"/>
    <cellStyle name="Normal 17 26 4" xfId="5761" xr:uid="{00000000-0005-0000-0000-000081160000}"/>
    <cellStyle name="Normal 17 26 4 2" xfId="5762" xr:uid="{00000000-0005-0000-0000-000082160000}"/>
    <cellStyle name="Normal 17 26 5" xfId="5763" xr:uid="{00000000-0005-0000-0000-000083160000}"/>
    <cellStyle name="Normal 17 26 5 2" xfId="5764" xr:uid="{00000000-0005-0000-0000-000084160000}"/>
    <cellStyle name="Normal 17 26 6" xfId="5765" xr:uid="{00000000-0005-0000-0000-000085160000}"/>
    <cellStyle name="Normal 17 26 6 2" xfId="5766" xr:uid="{00000000-0005-0000-0000-000086160000}"/>
    <cellStyle name="Normal 17 26 7" xfId="5767" xr:uid="{00000000-0005-0000-0000-000087160000}"/>
    <cellStyle name="Normal 17 26 7 2" xfId="5768" xr:uid="{00000000-0005-0000-0000-000088160000}"/>
    <cellStyle name="Normal 17 26 8" xfId="5769" xr:uid="{00000000-0005-0000-0000-000089160000}"/>
    <cellStyle name="Normal 17 26 8 2" xfId="5770" xr:uid="{00000000-0005-0000-0000-00008A160000}"/>
    <cellStyle name="Normal 17 26 9" xfId="5771" xr:uid="{00000000-0005-0000-0000-00008B160000}"/>
    <cellStyle name="Normal 17 26 9 2" xfId="5772" xr:uid="{00000000-0005-0000-0000-00008C160000}"/>
    <cellStyle name="Normal 17 27" xfId="5773" xr:uid="{00000000-0005-0000-0000-00008D160000}"/>
    <cellStyle name="Normal 17 27 10" xfId="5774" xr:uid="{00000000-0005-0000-0000-00008E160000}"/>
    <cellStyle name="Normal 17 27 10 2" xfId="5775" xr:uid="{00000000-0005-0000-0000-00008F160000}"/>
    <cellStyle name="Normal 17 27 11" xfId="5776" xr:uid="{00000000-0005-0000-0000-000090160000}"/>
    <cellStyle name="Normal 17 27 11 2" xfId="5777" xr:uid="{00000000-0005-0000-0000-000091160000}"/>
    <cellStyle name="Normal 17 27 12" xfId="5778" xr:uid="{00000000-0005-0000-0000-000092160000}"/>
    <cellStyle name="Normal 17 27 12 2" xfId="5779" xr:uid="{00000000-0005-0000-0000-000093160000}"/>
    <cellStyle name="Normal 17 27 13" xfId="5780" xr:uid="{00000000-0005-0000-0000-000094160000}"/>
    <cellStyle name="Normal 17 27 13 2" xfId="5781" xr:uid="{00000000-0005-0000-0000-000095160000}"/>
    <cellStyle name="Normal 17 27 14" xfId="5782" xr:uid="{00000000-0005-0000-0000-000096160000}"/>
    <cellStyle name="Normal 17 27 14 2" xfId="5783" xr:uid="{00000000-0005-0000-0000-000097160000}"/>
    <cellStyle name="Normal 17 27 15" xfId="5784" xr:uid="{00000000-0005-0000-0000-000098160000}"/>
    <cellStyle name="Normal 17 27 15 2" xfId="5785" xr:uid="{00000000-0005-0000-0000-000099160000}"/>
    <cellStyle name="Normal 17 27 16" xfId="5786" xr:uid="{00000000-0005-0000-0000-00009A160000}"/>
    <cellStyle name="Normal 17 27 2" xfId="5787" xr:uid="{00000000-0005-0000-0000-00009B160000}"/>
    <cellStyle name="Normal 17 27 2 10" xfId="5788" xr:uid="{00000000-0005-0000-0000-00009C160000}"/>
    <cellStyle name="Normal 17 27 2 10 2" xfId="5789" xr:uid="{00000000-0005-0000-0000-00009D160000}"/>
    <cellStyle name="Normal 17 27 2 11" xfId="5790" xr:uid="{00000000-0005-0000-0000-00009E160000}"/>
    <cellStyle name="Normal 17 27 2 11 2" xfId="5791" xr:uid="{00000000-0005-0000-0000-00009F160000}"/>
    <cellStyle name="Normal 17 27 2 12" xfId="5792" xr:uid="{00000000-0005-0000-0000-0000A0160000}"/>
    <cellStyle name="Normal 17 27 2 12 2" xfId="5793" xr:uid="{00000000-0005-0000-0000-0000A1160000}"/>
    <cellStyle name="Normal 17 27 2 13" xfId="5794" xr:uid="{00000000-0005-0000-0000-0000A2160000}"/>
    <cellStyle name="Normal 17 27 2 13 2" xfId="5795" xr:uid="{00000000-0005-0000-0000-0000A3160000}"/>
    <cellStyle name="Normal 17 27 2 14" xfId="5796" xr:uid="{00000000-0005-0000-0000-0000A4160000}"/>
    <cellStyle name="Normal 17 27 2 14 2" xfId="5797" xr:uid="{00000000-0005-0000-0000-0000A5160000}"/>
    <cellStyle name="Normal 17 27 2 15" xfId="5798" xr:uid="{00000000-0005-0000-0000-0000A6160000}"/>
    <cellStyle name="Normal 17 27 2 2" xfId="5799" xr:uid="{00000000-0005-0000-0000-0000A7160000}"/>
    <cellStyle name="Normal 17 27 2 2 2" xfId="5800" xr:uid="{00000000-0005-0000-0000-0000A8160000}"/>
    <cellStyle name="Normal 17 27 2 3" xfId="5801" xr:uid="{00000000-0005-0000-0000-0000A9160000}"/>
    <cellStyle name="Normal 17 27 2 3 2" xfId="5802" xr:uid="{00000000-0005-0000-0000-0000AA160000}"/>
    <cellStyle name="Normal 17 27 2 4" xfId="5803" xr:uid="{00000000-0005-0000-0000-0000AB160000}"/>
    <cellStyle name="Normal 17 27 2 4 2" xfId="5804" xr:uid="{00000000-0005-0000-0000-0000AC160000}"/>
    <cellStyle name="Normal 17 27 2 5" xfId="5805" xr:uid="{00000000-0005-0000-0000-0000AD160000}"/>
    <cellStyle name="Normal 17 27 2 5 2" xfId="5806" xr:uid="{00000000-0005-0000-0000-0000AE160000}"/>
    <cellStyle name="Normal 17 27 2 6" xfId="5807" xr:uid="{00000000-0005-0000-0000-0000AF160000}"/>
    <cellStyle name="Normal 17 27 2 6 2" xfId="5808" xr:uid="{00000000-0005-0000-0000-0000B0160000}"/>
    <cellStyle name="Normal 17 27 2 7" xfId="5809" xr:uid="{00000000-0005-0000-0000-0000B1160000}"/>
    <cellStyle name="Normal 17 27 2 7 2" xfId="5810" xr:uid="{00000000-0005-0000-0000-0000B2160000}"/>
    <cellStyle name="Normal 17 27 2 8" xfId="5811" xr:uid="{00000000-0005-0000-0000-0000B3160000}"/>
    <cellStyle name="Normal 17 27 2 8 2" xfId="5812" xr:uid="{00000000-0005-0000-0000-0000B4160000}"/>
    <cellStyle name="Normal 17 27 2 9" xfId="5813" xr:uid="{00000000-0005-0000-0000-0000B5160000}"/>
    <cellStyle name="Normal 17 27 2 9 2" xfId="5814" xr:uid="{00000000-0005-0000-0000-0000B6160000}"/>
    <cellStyle name="Normal 17 27 3" xfId="5815" xr:uid="{00000000-0005-0000-0000-0000B7160000}"/>
    <cellStyle name="Normal 17 27 3 10" xfId="5816" xr:uid="{00000000-0005-0000-0000-0000B8160000}"/>
    <cellStyle name="Normal 17 27 3 10 2" xfId="5817" xr:uid="{00000000-0005-0000-0000-0000B9160000}"/>
    <cellStyle name="Normal 17 27 3 11" xfId="5818" xr:uid="{00000000-0005-0000-0000-0000BA160000}"/>
    <cellStyle name="Normal 17 27 3 2" xfId="5819" xr:uid="{00000000-0005-0000-0000-0000BB160000}"/>
    <cellStyle name="Normal 17 27 3 2 2" xfId="5820" xr:uid="{00000000-0005-0000-0000-0000BC160000}"/>
    <cellStyle name="Normal 17 27 3 3" xfId="5821" xr:uid="{00000000-0005-0000-0000-0000BD160000}"/>
    <cellStyle name="Normal 17 27 3 3 2" xfId="5822" xr:uid="{00000000-0005-0000-0000-0000BE160000}"/>
    <cellStyle name="Normal 17 27 3 4" xfId="5823" xr:uid="{00000000-0005-0000-0000-0000BF160000}"/>
    <cellStyle name="Normal 17 27 3 4 2" xfId="5824" xr:uid="{00000000-0005-0000-0000-0000C0160000}"/>
    <cellStyle name="Normal 17 27 3 5" xfId="5825" xr:uid="{00000000-0005-0000-0000-0000C1160000}"/>
    <cellStyle name="Normal 17 27 3 5 2" xfId="5826" xr:uid="{00000000-0005-0000-0000-0000C2160000}"/>
    <cellStyle name="Normal 17 27 3 6" xfId="5827" xr:uid="{00000000-0005-0000-0000-0000C3160000}"/>
    <cellStyle name="Normal 17 27 3 6 2" xfId="5828" xr:uid="{00000000-0005-0000-0000-0000C4160000}"/>
    <cellStyle name="Normal 17 27 3 7" xfId="5829" xr:uid="{00000000-0005-0000-0000-0000C5160000}"/>
    <cellStyle name="Normal 17 27 3 7 2" xfId="5830" xr:uid="{00000000-0005-0000-0000-0000C6160000}"/>
    <cellStyle name="Normal 17 27 3 8" xfId="5831" xr:uid="{00000000-0005-0000-0000-0000C7160000}"/>
    <cellStyle name="Normal 17 27 3 8 2" xfId="5832" xr:uid="{00000000-0005-0000-0000-0000C8160000}"/>
    <cellStyle name="Normal 17 27 3 9" xfId="5833" xr:uid="{00000000-0005-0000-0000-0000C9160000}"/>
    <cellStyle name="Normal 17 27 3 9 2" xfId="5834" xr:uid="{00000000-0005-0000-0000-0000CA160000}"/>
    <cellStyle name="Normal 17 27 4" xfId="5835" xr:uid="{00000000-0005-0000-0000-0000CB160000}"/>
    <cellStyle name="Normal 17 27 4 2" xfId="5836" xr:uid="{00000000-0005-0000-0000-0000CC160000}"/>
    <cellStyle name="Normal 17 27 5" xfId="5837" xr:uid="{00000000-0005-0000-0000-0000CD160000}"/>
    <cellStyle name="Normal 17 27 5 2" xfId="5838" xr:uid="{00000000-0005-0000-0000-0000CE160000}"/>
    <cellStyle name="Normal 17 27 6" xfId="5839" xr:uid="{00000000-0005-0000-0000-0000CF160000}"/>
    <cellStyle name="Normal 17 27 6 2" xfId="5840" xr:uid="{00000000-0005-0000-0000-0000D0160000}"/>
    <cellStyle name="Normal 17 27 7" xfId="5841" xr:uid="{00000000-0005-0000-0000-0000D1160000}"/>
    <cellStyle name="Normal 17 27 7 2" xfId="5842" xr:uid="{00000000-0005-0000-0000-0000D2160000}"/>
    <cellStyle name="Normal 17 27 8" xfId="5843" xr:uid="{00000000-0005-0000-0000-0000D3160000}"/>
    <cellStyle name="Normal 17 27 8 2" xfId="5844" xr:uid="{00000000-0005-0000-0000-0000D4160000}"/>
    <cellStyle name="Normal 17 27 9" xfId="5845" xr:uid="{00000000-0005-0000-0000-0000D5160000}"/>
    <cellStyle name="Normal 17 27 9 2" xfId="5846" xr:uid="{00000000-0005-0000-0000-0000D6160000}"/>
    <cellStyle name="Normal 17 28" xfId="5847" xr:uid="{00000000-0005-0000-0000-0000D7160000}"/>
    <cellStyle name="Normal 17 28 10" xfId="5848" xr:uid="{00000000-0005-0000-0000-0000D8160000}"/>
    <cellStyle name="Normal 17 28 10 2" xfId="5849" xr:uid="{00000000-0005-0000-0000-0000D9160000}"/>
    <cellStyle name="Normal 17 28 11" xfId="5850" xr:uid="{00000000-0005-0000-0000-0000DA160000}"/>
    <cellStyle name="Normal 17 28 11 2" xfId="5851" xr:uid="{00000000-0005-0000-0000-0000DB160000}"/>
    <cellStyle name="Normal 17 28 12" xfId="5852" xr:uid="{00000000-0005-0000-0000-0000DC160000}"/>
    <cellStyle name="Normal 17 28 12 2" xfId="5853" xr:uid="{00000000-0005-0000-0000-0000DD160000}"/>
    <cellStyle name="Normal 17 28 13" xfId="5854" xr:uid="{00000000-0005-0000-0000-0000DE160000}"/>
    <cellStyle name="Normal 17 28 13 2" xfId="5855" xr:uid="{00000000-0005-0000-0000-0000DF160000}"/>
    <cellStyle name="Normal 17 28 14" xfId="5856" xr:uid="{00000000-0005-0000-0000-0000E0160000}"/>
    <cellStyle name="Normal 17 28 14 2" xfId="5857" xr:uid="{00000000-0005-0000-0000-0000E1160000}"/>
    <cellStyle name="Normal 17 28 15" xfId="5858" xr:uid="{00000000-0005-0000-0000-0000E2160000}"/>
    <cellStyle name="Normal 17 28 15 2" xfId="5859" xr:uid="{00000000-0005-0000-0000-0000E3160000}"/>
    <cellStyle name="Normal 17 28 16" xfId="5860" xr:uid="{00000000-0005-0000-0000-0000E4160000}"/>
    <cellStyle name="Normal 17 28 2" xfId="5861" xr:uid="{00000000-0005-0000-0000-0000E5160000}"/>
    <cellStyle name="Normal 17 28 2 10" xfId="5862" xr:uid="{00000000-0005-0000-0000-0000E6160000}"/>
    <cellStyle name="Normal 17 28 2 10 2" xfId="5863" xr:uid="{00000000-0005-0000-0000-0000E7160000}"/>
    <cellStyle name="Normal 17 28 2 11" xfId="5864" xr:uid="{00000000-0005-0000-0000-0000E8160000}"/>
    <cellStyle name="Normal 17 28 2 11 2" xfId="5865" xr:uid="{00000000-0005-0000-0000-0000E9160000}"/>
    <cellStyle name="Normal 17 28 2 12" xfId="5866" xr:uid="{00000000-0005-0000-0000-0000EA160000}"/>
    <cellStyle name="Normal 17 28 2 12 2" xfId="5867" xr:uid="{00000000-0005-0000-0000-0000EB160000}"/>
    <cellStyle name="Normal 17 28 2 13" xfId="5868" xr:uid="{00000000-0005-0000-0000-0000EC160000}"/>
    <cellStyle name="Normal 17 28 2 13 2" xfId="5869" xr:uid="{00000000-0005-0000-0000-0000ED160000}"/>
    <cellStyle name="Normal 17 28 2 14" xfId="5870" xr:uid="{00000000-0005-0000-0000-0000EE160000}"/>
    <cellStyle name="Normal 17 28 2 14 2" xfId="5871" xr:uid="{00000000-0005-0000-0000-0000EF160000}"/>
    <cellStyle name="Normal 17 28 2 15" xfId="5872" xr:uid="{00000000-0005-0000-0000-0000F0160000}"/>
    <cellStyle name="Normal 17 28 2 2" xfId="5873" xr:uid="{00000000-0005-0000-0000-0000F1160000}"/>
    <cellStyle name="Normal 17 28 2 2 2" xfId="5874" xr:uid="{00000000-0005-0000-0000-0000F2160000}"/>
    <cellStyle name="Normal 17 28 2 3" xfId="5875" xr:uid="{00000000-0005-0000-0000-0000F3160000}"/>
    <cellStyle name="Normal 17 28 2 3 2" xfId="5876" xr:uid="{00000000-0005-0000-0000-0000F4160000}"/>
    <cellStyle name="Normal 17 28 2 4" xfId="5877" xr:uid="{00000000-0005-0000-0000-0000F5160000}"/>
    <cellStyle name="Normal 17 28 2 4 2" xfId="5878" xr:uid="{00000000-0005-0000-0000-0000F6160000}"/>
    <cellStyle name="Normal 17 28 2 5" xfId="5879" xr:uid="{00000000-0005-0000-0000-0000F7160000}"/>
    <cellStyle name="Normal 17 28 2 5 2" xfId="5880" xr:uid="{00000000-0005-0000-0000-0000F8160000}"/>
    <cellStyle name="Normal 17 28 2 6" xfId="5881" xr:uid="{00000000-0005-0000-0000-0000F9160000}"/>
    <cellStyle name="Normal 17 28 2 6 2" xfId="5882" xr:uid="{00000000-0005-0000-0000-0000FA160000}"/>
    <cellStyle name="Normal 17 28 2 7" xfId="5883" xr:uid="{00000000-0005-0000-0000-0000FB160000}"/>
    <cellStyle name="Normal 17 28 2 7 2" xfId="5884" xr:uid="{00000000-0005-0000-0000-0000FC160000}"/>
    <cellStyle name="Normal 17 28 2 8" xfId="5885" xr:uid="{00000000-0005-0000-0000-0000FD160000}"/>
    <cellStyle name="Normal 17 28 2 8 2" xfId="5886" xr:uid="{00000000-0005-0000-0000-0000FE160000}"/>
    <cellStyle name="Normal 17 28 2 9" xfId="5887" xr:uid="{00000000-0005-0000-0000-0000FF160000}"/>
    <cellStyle name="Normal 17 28 2 9 2" xfId="5888" xr:uid="{00000000-0005-0000-0000-000000170000}"/>
    <cellStyle name="Normal 17 28 3" xfId="5889" xr:uid="{00000000-0005-0000-0000-000001170000}"/>
    <cellStyle name="Normal 17 28 3 10" xfId="5890" xr:uid="{00000000-0005-0000-0000-000002170000}"/>
    <cellStyle name="Normal 17 28 3 10 2" xfId="5891" xr:uid="{00000000-0005-0000-0000-000003170000}"/>
    <cellStyle name="Normal 17 28 3 11" xfId="5892" xr:uid="{00000000-0005-0000-0000-000004170000}"/>
    <cellStyle name="Normal 17 28 3 2" xfId="5893" xr:uid="{00000000-0005-0000-0000-000005170000}"/>
    <cellStyle name="Normal 17 28 3 2 2" xfId="5894" xr:uid="{00000000-0005-0000-0000-000006170000}"/>
    <cellStyle name="Normal 17 28 3 3" xfId="5895" xr:uid="{00000000-0005-0000-0000-000007170000}"/>
    <cellStyle name="Normal 17 28 3 3 2" xfId="5896" xr:uid="{00000000-0005-0000-0000-000008170000}"/>
    <cellStyle name="Normal 17 28 3 4" xfId="5897" xr:uid="{00000000-0005-0000-0000-000009170000}"/>
    <cellStyle name="Normal 17 28 3 4 2" xfId="5898" xr:uid="{00000000-0005-0000-0000-00000A170000}"/>
    <cellStyle name="Normal 17 28 3 5" xfId="5899" xr:uid="{00000000-0005-0000-0000-00000B170000}"/>
    <cellStyle name="Normal 17 28 3 5 2" xfId="5900" xr:uid="{00000000-0005-0000-0000-00000C170000}"/>
    <cellStyle name="Normal 17 28 3 6" xfId="5901" xr:uid="{00000000-0005-0000-0000-00000D170000}"/>
    <cellStyle name="Normal 17 28 3 6 2" xfId="5902" xr:uid="{00000000-0005-0000-0000-00000E170000}"/>
    <cellStyle name="Normal 17 28 3 7" xfId="5903" xr:uid="{00000000-0005-0000-0000-00000F170000}"/>
    <cellStyle name="Normal 17 28 3 7 2" xfId="5904" xr:uid="{00000000-0005-0000-0000-000010170000}"/>
    <cellStyle name="Normal 17 28 3 8" xfId="5905" xr:uid="{00000000-0005-0000-0000-000011170000}"/>
    <cellStyle name="Normal 17 28 3 8 2" xfId="5906" xr:uid="{00000000-0005-0000-0000-000012170000}"/>
    <cellStyle name="Normal 17 28 3 9" xfId="5907" xr:uid="{00000000-0005-0000-0000-000013170000}"/>
    <cellStyle name="Normal 17 28 3 9 2" xfId="5908" xr:uid="{00000000-0005-0000-0000-000014170000}"/>
    <cellStyle name="Normal 17 28 4" xfId="5909" xr:uid="{00000000-0005-0000-0000-000015170000}"/>
    <cellStyle name="Normal 17 28 4 2" xfId="5910" xr:uid="{00000000-0005-0000-0000-000016170000}"/>
    <cellStyle name="Normal 17 28 5" xfId="5911" xr:uid="{00000000-0005-0000-0000-000017170000}"/>
    <cellStyle name="Normal 17 28 5 2" xfId="5912" xr:uid="{00000000-0005-0000-0000-000018170000}"/>
    <cellStyle name="Normal 17 28 6" xfId="5913" xr:uid="{00000000-0005-0000-0000-000019170000}"/>
    <cellStyle name="Normal 17 28 6 2" xfId="5914" xr:uid="{00000000-0005-0000-0000-00001A170000}"/>
    <cellStyle name="Normal 17 28 7" xfId="5915" xr:uid="{00000000-0005-0000-0000-00001B170000}"/>
    <cellStyle name="Normal 17 28 7 2" xfId="5916" xr:uid="{00000000-0005-0000-0000-00001C170000}"/>
    <cellStyle name="Normal 17 28 8" xfId="5917" xr:uid="{00000000-0005-0000-0000-00001D170000}"/>
    <cellStyle name="Normal 17 28 8 2" xfId="5918" xr:uid="{00000000-0005-0000-0000-00001E170000}"/>
    <cellStyle name="Normal 17 28 9" xfId="5919" xr:uid="{00000000-0005-0000-0000-00001F170000}"/>
    <cellStyle name="Normal 17 28 9 2" xfId="5920" xr:uid="{00000000-0005-0000-0000-000020170000}"/>
    <cellStyle name="Normal 17 29" xfId="5921" xr:uid="{00000000-0005-0000-0000-000021170000}"/>
    <cellStyle name="Normal 17 29 10" xfId="5922" xr:uid="{00000000-0005-0000-0000-000022170000}"/>
    <cellStyle name="Normal 17 29 10 2" xfId="5923" xr:uid="{00000000-0005-0000-0000-000023170000}"/>
    <cellStyle name="Normal 17 29 11" xfId="5924" xr:uid="{00000000-0005-0000-0000-000024170000}"/>
    <cellStyle name="Normal 17 29 11 2" xfId="5925" xr:uid="{00000000-0005-0000-0000-000025170000}"/>
    <cellStyle name="Normal 17 29 12" xfId="5926" xr:uid="{00000000-0005-0000-0000-000026170000}"/>
    <cellStyle name="Normal 17 29 12 2" xfId="5927" xr:uid="{00000000-0005-0000-0000-000027170000}"/>
    <cellStyle name="Normal 17 29 13" xfId="5928" xr:uid="{00000000-0005-0000-0000-000028170000}"/>
    <cellStyle name="Normal 17 29 13 2" xfId="5929" xr:uid="{00000000-0005-0000-0000-000029170000}"/>
    <cellStyle name="Normal 17 29 14" xfId="5930" xr:uid="{00000000-0005-0000-0000-00002A170000}"/>
    <cellStyle name="Normal 17 29 14 2" xfId="5931" xr:uid="{00000000-0005-0000-0000-00002B170000}"/>
    <cellStyle name="Normal 17 29 15" xfId="5932" xr:uid="{00000000-0005-0000-0000-00002C170000}"/>
    <cellStyle name="Normal 17 29 15 2" xfId="5933" xr:uid="{00000000-0005-0000-0000-00002D170000}"/>
    <cellStyle name="Normal 17 29 16" xfId="5934" xr:uid="{00000000-0005-0000-0000-00002E170000}"/>
    <cellStyle name="Normal 17 29 2" xfId="5935" xr:uid="{00000000-0005-0000-0000-00002F170000}"/>
    <cellStyle name="Normal 17 29 2 10" xfId="5936" xr:uid="{00000000-0005-0000-0000-000030170000}"/>
    <cellStyle name="Normal 17 29 2 10 2" xfId="5937" xr:uid="{00000000-0005-0000-0000-000031170000}"/>
    <cellStyle name="Normal 17 29 2 11" xfId="5938" xr:uid="{00000000-0005-0000-0000-000032170000}"/>
    <cellStyle name="Normal 17 29 2 11 2" xfId="5939" xr:uid="{00000000-0005-0000-0000-000033170000}"/>
    <cellStyle name="Normal 17 29 2 12" xfId="5940" xr:uid="{00000000-0005-0000-0000-000034170000}"/>
    <cellStyle name="Normal 17 29 2 12 2" xfId="5941" xr:uid="{00000000-0005-0000-0000-000035170000}"/>
    <cellStyle name="Normal 17 29 2 13" xfId="5942" xr:uid="{00000000-0005-0000-0000-000036170000}"/>
    <cellStyle name="Normal 17 29 2 13 2" xfId="5943" xr:uid="{00000000-0005-0000-0000-000037170000}"/>
    <cellStyle name="Normal 17 29 2 14" xfId="5944" xr:uid="{00000000-0005-0000-0000-000038170000}"/>
    <cellStyle name="Normal 17 29 2 14 2" xfId="5945" xr:uid="{00000000-0005-0000-0000-000039170000}"/>
    <cellStyle name="Normal 17 29 2 15" xfId="5946" xr:uid="{00000000-0005-0000-0000-00003A170000}"/>
    <cellStyle name="Normal 17 29 2 2" xfId="5947" xr:uid="{00000000-0005-0000-0000-00003B170000}"/>
    <cellStyle name="Normal 17 29 2 2 2" xfId="5948" xr:uid="{00000000-0005-0000-0000-00003C170000}"/>
    <cellStyle name="Normal 17 29 2 3" xfId="5949" xr:uid="{00000000-0005-0000-0000-00003D170000}"/>
    <cellStyle name="Normal 17 29 2 3 2" xfId="5950" xr:uid="{00000000-0005-0000-0000-00003E170000}"/>
    <cellStyle name="Normal 17 29 2 4" xfId="5951" xr:uid="{00000000-0005-0000-0000-00003F170000}"/>
    <cellStyle name="Normal 17 29 2 4 2" xfId="5952" xr:uid="{00000000-0005-0000-0000-000040170000}"/>
    <cellStyle name="Normal 17 29 2 5" xfId="5953" xr:uid="{00000000-0005-0000-0000-000041170000}"/>
    <cellStyle name="Normal 17 29 2 5 2" xfId="5954" xr:uid="{00000000-0005-0000-0000-000042170000}"/>
    <cellStyle name="Normal 17 29 2 6" xfId="5955" xr:uid="{00000000-0005-0000-0000-000043170000}"/>
    <cellStyle name="Normal 17 29 2 6 2" xfId="5956" xr:uid="{00000000-0005-0000-0000-000044170000}"/>
    <cellStyle name="Normal 17 29 2 7" xfId="5957" xr:uid="{00000000-0005-0000-0000-000045170000}"/>
    <cellStyle name="Normal 17 29 2 7 2" xfId="5958" xr:uid="{00000000-0005-0000-0000-000046170000}"/>
    <cellStyle name="Normal 17 29 2 8" xfId="5959" xr:uid="{00000000-0005-0000-0000-000047170000}"/>
    <cellStyle name="Normal 17 29 2 8 2" xfId="5960" xr:uid="{00000000-0005-0000-0000-000048170000}"/>
    <cellStyle name="Normal 17 29 2 9" xfId="5961" xr:uid="{00000000-0005-0000-0000-000049170000}"/>
    <cellStyle name="Normal 17 29 2 9 2" xfId="5962" xr:uid="{00000000-0005-0000-0000-00004A170000}"/>
    <cellStyle name="Normal 17 29 3" xfId="5963" xr:uid="{00000000-0005-0000-0000-00004B170000}"/>
    <cellStyle name="Normal 17 29 3 10" xfId="5964" xr:uid="{00000000-0005-0000-0000-00004C170000}"/>
    <cellStyle name="Normal 17 29 3 10 2" xfId="5965" xr:uid="{00000000-0005-0000-0000-00004D170000}"/>
    <cellStyle name="Normal 17 29 3 11" xfId="5966" xr:uid="{00000000-0005-0000-0000-00004E170000}"/>
    <cellStyle name="Normal 17 29 3 2" xfId="5967" xr:uid="{00000000-0005-0000-0000-00004F170000}"/>
    <cellStyle name="Normal 17 29 3 2 2" xfId="5968" xr:uid="{00000000-0005-0000-0000-000050170000}"/>
    <cellStyle name="Normal 17 29 3 3" xfId="5969" xr:uid="{00000000-0005-0000-0000-000051170000}"/>
    <cellStyle name="Normal 17 29 3 3 2" xfId="5970" xr:uid="{00000000-0005-0000-0000-000052170000}"/>
    <cellStyle name="Normal 17 29 3 4" xfId="5971" xr:uid="{00000000-0005-0000-0000-000053170000}"/>
    <cellStyle name="Normal 17 29 3 4 2" xfId="5972" xr:uid="{00000000-0005-0000-0000-000054170000}"/>
    <cellStyle name="Normal 17 29 3 5" xfId="5973" xr:uid="{00000000-0005-0000-0000-000055170000}"/>
    <cellStyle name="Normal 17 29 3 5 2" xfId="5974" xr:uid="{00000000-0005-0000-0000-000056170000}"/>
    <cellStyle name="Normal 17 29 3 6" xfId="5975" xr:uid="{00000000-0005-0000-0000-000057170000}"/>
    <cellStyle name="Normal 17 29 3 6 2" xfId="5976" xr:uid="{00000000-0005-0000-0000-000058170000}"/>
    <cellStyle name="Normal 17 29 3 7" xfId="5977" xr:uid="{00000000-0005-0000-0000-000059170000}"/>
    <cellStyle name="Normal 17 29 3 7 2" xfId="5978" xr:uid="{00000000-0005-0000-0000-00005A170000}"/>
    <cellStyle name="Normal 17 29 3 8" xfId="5979" xr:uid="{00000000-0005-0000-0000-00005B170000}"/>
    <cellStyle name="Normal 17 29 3 8 2" xfId="5980" xr:uid="{00000000-0005-0000-0000-00005C170000}"/>
    <cellStyle name="Normal 17 29 3 9" xfId="5981" xr:uid="{00000000-0005-0000-0000-00005D170000}"/>
    <cellStyle name="Normal 17 29 3 9 2" xfId="5982" xr:uid="{00000000-0005-0000-0000-00005E170000}"/>
    <cellStyle name="Normal 17 29 4" xfId="5983" xr:uid="{00000000-0005-0000-0000-00005F170000}"/>
    <cellStyle name="Normal 17 29 4 2" xfId="5984" xr:uid="{00000000-0005-0000-0000-000060170000}"/>
    <cellStyle name="Normal 17 29 5" xfId="5985" xr:uid="{00000000-0005-0000-0000-000061170000}"/>
    <cellStyle name="Normal 17 29 5 2" xfId="5986" xr:uid="{00000000-0005-0000-0000-000062170000}"/>
    <cellStyle name="Normal 17 29 6" xfId="5987" xr:uid="{00000000-0005-0000-0000-000063170000}"/>
    <cellStyle name="Normal 17 29 6 2" xfId="5988" xr:uid="{00000000-0005-0000-0000-000064170000}"/>
    <cellStyle name="Normal 17 29 7" xfId="5989" xr:uid="{00000000-0005-0000-0000-000065170000}"/>
    <cellStyle name="Normal 17 29 7 2" xfId="5990" xr:uid="{00000000-0005-0000-0000-000066170000}"/>
    <cellStyle name="Normal 17 29 8" xfId="5991" xr:uid="{00000000-0005-0000-0000-000067170000}"/>
    <cellStyle name="Normal 17 29 8 2" xfId="5992" xr:uid="{00000000-0005-0000-0000-000068170000}"/>
    <cellStyle name="Normal 17 29 9" xfId="5993" xr:uid="{00000000-0005-0000-0000-000069170000}"/>
    <cellStyle name="Normal 17 29 9 2" xfId="5994" xr:uid="{00000000-0005-0000-0000-00006A170000}"/>
    <cellStyle name="Normal 17 3" xfId="5995" xr:uid="{00000000-0005-0000-0000-00006B170000}"/>
    <cellStyle name="Normal 17 3 10" xfId="5996" xr:uid="{00000000-0005-0000-0000-00006C170000}"/>
    <cellStyle name="Normal 17 3 10 2" xfId="5997" xr:uid="{00000000-0005-0000-0000-00006D170000}"/>
    <cellStyle name="Normal 17 3 11" xfId="5998" xr:uid="{00000000-0005-0000-0000-00006E170000}"/>
    <cellStyle name="Normal 17 3 11 2" xfId="5999" xr:uid="{00000000-0005-0000-0000-00006F170000}"/>
    <cellStyle name="Normal 17 3 12" xfId="6000" xr:uid="{00000000-0005-0000-0000-000070170000}"/>
    <cellStyle name="Normal 17 3 12 2" xfId="6001" xr:uid="{00000000-0005-0000-0000-000071170000}"/>
    <cellStyle name="Normal 17 3 13" xfId="6002" xr:uid="{00000000-0005-0000-0000-000072170000}"/>
    <cellStyle name="Normal 17 3 13 2" xfId="6003" xr:uid="{00000000-0005-0000-0000-000073170000}"/>
    <cellStyle name="Normal 17 3 14" xfId="6004" xr:uid="{00000000-0005-0000-0000-000074170000}"/>
    <cellStyle name="Normal 17 3 14 2" xfId="6005" xr:uid="{00000000-0005-0000-0000-000075170000}"/>
    <cellStyle name="Normal 17 3 15" xfId="6006" xr:uid="{00000000-0005-0000-0000-000076170000}"/>
    <cellStyle name="Normal 17 3 15 2" xfId="6007" xr:uid="{00000000-0005-0000-0000-000077170000}"/>
    <cellStyle name="Normal 17 3 16" xfId="6008" xr:uid="{00000000-0005-0000-0000-000078170000}"/>
    <cellStyle name="Normal 17 3 17" xfId="6009" xr:uid="{00000000-0005-0000-0000-000079170000}"/>
    <cellStyle name="Normal 17 3 18" xfId="6010" xr:uid="{00000000-0005-0000-0000-00007A170000}"/>
    <cellStyle name="Normal 17 3 2" xfId="6011" xr:uid="{00000000-0005-0000-0000-00007B170000}"/>
    <cellStyle name="Normal 17 3 2 10" xfId="6012" xr:uid="{00000000-0005-0000-0000-00007C170000}"/>
    <cellStyle name="Normal 17 3 2 10 2" xfId="6013" xr:uid="{00000000-0005-0000-0000-00007D170000}"/>
    <cellStyle name="Normal 17 3 2 11" xfId="6014" xr:uid="{00000000-0005-0000-0000-00007E170000}"/>
    <cellStyle name="Normal 17 3 2 11 2" xfId="6015" xr:uid="{00000000-0005-0000-0000-00007F170000}"/>
    <cellStyle name="Normal 17 3 2 12" xfId="6016" xr:uid="{00000000-0005-0000-0000-000080170000}"/>
    <cellStyle name="Normal 17 3 2 12 2" xfId="6017" xr:uid="{00000000-0005-0000-0000-000081170000}"/>
    <cellStyle name="Normal 17 3 2 13" xfId="6018" xr:uid="{00000000-0005-0000-0000-000082170000}"/>
    <cellStyle name="Normal 17 3 2 13 2" xfId="6019" xr:uid="{00000000-0005-0000-0000-000083170000}"/>
    <cellStyle name="Normal 17 3 2 14" xfId="6020" xr:uid="{00000000-0005-0000-0000-000084170000}"/>
    <cellStyle name="Normal 17 3 2 14 2" xfId="6021" xr:uid="{00000000-0005-0000-0000-000085170000}"/>
    <cellStyle name="Normal 17 3 2 15" xfId="6022" xr:uid="{00000000-0005-0000-0000-000086170000}"/>
    <cellStyle name="Normal 17 3 2 16" xfId="6023" xr:uid="{00000000-0005-0000-0000-000087170000}"/>
    <cellStyle name="Normal 17 3 2 17" xfId="6024" xr:uid="{00000000-0005-0000-0000-000088170000}"/>
    <cellStyle name="Normal 17 3 2 2" xfId="6025" xr:uid="{00000000-0005-0000-0000-000089170000}"/>
    <cellStyle name="Normal 17 3 2 2 2" xfId="6026" xr:uid="{00000000-0005-0000-0000-00008A170000}"/>
    <cellStyle name="Normal 17 3 2 2 3" xfId="6027" xr:uid="{00000000-0005-0000-0000-00008B170000}"/>
    <cellStyle name="Normal 17 3 2 2 4" xfId="6028" xr:uid="{00000000-0005-0000-0000-00008C170000}"/>
    <cellStyle name="Normal 17 3 2 3" xfId="6029" xr:uid="{00000000-0005-0000-0000-00008D170000}"/>
    <cellStyle name="Normal 17 3 2 3 2" xfId="6030" xr:uid="{00000000-0005-0000-0000-00008E170000}"/>
    <cellStyle name="Normal 17 3 2 3 3" xfId="6031" xr:uid="{00000000-0005-0000-0000-00008F170000}"/>
    <cellStyle name="Normal 17 3 2 3 4" xfId="6032" xr:uid="{00000000-0005-0000-0000-000090170000}"/>
    <cellStyle name="Normal 17 3 2 4" xfId="6033" xr:uid="{00000000-0005-0000-0000-000091170000}"/>
    <cellStyle name="Normal 17 3 2 4 2" xfId="6034" xr:uid="{00000000-0005-0000-0000-000092170000}"/>
    <cellStyle name="Normal 17 3 2 5" xfId="6035" xr:uid="{00000000-0005-0000-0000-000093170000}"/>
    <cellStyle name="Normal 17 3 2 5 2" xfId="6036" xr:uid="{00000000-0005-0000-0000-000094170000}"/>
    <cellStyle name="Normal 17 3 2 6" xfId="6037" xr:uid="{00000000-0005-0000-0000-000095170000}"/>
    <cellStyle name="Normal 17 3 2 6 2" xfId="6038" xr:uid="{00000000-0005-0000-0000-000096170000}"/>
    <cellStyle name="Normal 17 3 2 7" xfId="6039" xr:uid="{00000000-0005-0000-0000-000097170000}"/>
    <cellStyle name="Normal 17 3 2 7 2" xfId="6040" xr:uid="{00000000-0005-0000-0000-000098170000}"/>
    <cellStyle name="Normal 17 3 2 8" xfId="6041" xr:uid="{00000000-0005-0000-0000-000099170000}"/>
    <cellStyle name="Normal 17 3 2 8 2" xfId="6042" xr:uid="{00000000-0005-0000-0000-00009A170000}"/>
    <cellStyle name="Normal 17 3 2 9" xfId="6043" xr:uid="{00000000-0005-0000-0000-00009B170000}"/>
    <cellStyle name="Normal 17 3 2 9 2" xfId="6044" xr:uid="{00000000-0005-0000-0000-00009C170000}"/>
    <cellStyle name="Normal 17 3 3" xfId="6045" xr:uid="{00000000-0005-0000-0000-00009D170000}"/>
    <cellStyle name="Normal 17 3 3 10" xfId="6046" xr:uid="{00000000-0005-0000-0000-00009E170000}"/>
    <cellStyle name="Normal 17 3 3 10 2" xfId="6047" xr:uid="{00000000-0005-0000-0000-00009F170000}"/>
    <cellStyle name="Normal 17 3 3 11" xfId="6048" xr:uid="{00000000-0005-0000-0000-0000A0170000}"/>
    <cellStyle name="Normal 17 3 3 12" xfId="6049" xr:uid="{00000000-0005-0000-0000-0000A1170000}"/>
    <cellStyle name="Normal 17 3 3 13" xfId="6050" xr:uid="{00000000-0005-0000-0000-0000A2170000}"/>
    <cellStyle name="Normal 17 3 3 2" xfId="6051" xr:uid="{00000000-0005-0000-0000-0000A3170000}"/>
    <cellStyle name="Normal 17 3 3 2 2" xfId="6052" xr:uid="{00000000-0005-0000-0000-0000A4170000}"/>
    <cellStyle name="Normal 17 3 3 3" xfId="6053" xr:uid="{00000000-0005-0000-0000-0000A5170000}"/>
    <cellStyle name="Normal 17 3 3 3 2" xfId="6054" xr:uid="{00000000-0005-0000-0000-0000A6170000}"/>
    <cellStyle name="Normal 17 3 3 4" xfId="6055" xr:uid="{00000000-0005-0000-0000-0000A7170000}"/>
    <cellStyle name="Normal 17 3 3 4 2" xfId="6056" xr:uid="{00000000-0005-0000-0000-0000A8170000}"/>
    <cellStyle name="Normal 17 3 3 5" xfId="6057" xr:uid="{00000000-0005-0000-0000-0000A9170000}"/>
    <cellStyle name="Normal 17 3 3 5 2" xfId="6058" xr:uid="{00000000-0005-0000-0000-0000AA170000}"/>
    <cellStyle name="Normal 17 3 3 6" xfId="6059" xr:uid="{00000000-0005-0000-0000-0000AB170000}"/>
    <cellStyle name="Normal 17 3 3 6 2" xfId="6060" xr:uid="{00000000-0005-0000-0000-0000AC170000}"/>
    <cellStyle name="Normal 17 3 3 7" xfId="6061" xr:uid="{00000000-0005-0000-0000-0000AD170000}"/>
    <cellStyle name="Normal 17 3 3 7 2" xfId="6062" xr:uid="{00000000-0005-0000-0000-0000AE170000}"/>
    <cellStyle name="Normal 17 3 3 8" xfId="6063" xr:uid="{00000000-0005-0000-0000-0000AF170000}"/>
    <cellStyle name="Normal 17 3 3 8 2" xfId="6064" xr:uid="{00000000-0005-0000-0000-0000B0170000}"/>
    <cellStyle name="Normal 17 3 3 9" xfId="6065" xr:uid="{00000000-0005-0000-0000-0000B1170000}"/>
    <cellStyle name="Normal 17 3 3 9 2" xfId="6066" xr:uid="{00000000-0005-0000-0000-0000B2170000}"/>
    <cellStyle name="Normal 17 3 4" xfId="6067" xr:uid="{00000000-0005-0000-0000-0000B3170000}"/>
    <cellStyle name="Normal 17 3 4 2" xfId="6068" xr:uid="{00000000-0005-0000-0000-0000B4170000}"/>
    <cellStyle name="Normal 17 3 4 3" xfId="6069" xr:uid="{00000000-0005-0000-0000-0000B5170000}"/>
    <cellStyle name="Normal 17 3 4 4" xfId="6070" xr:uid="{00000000-0005-0000-0000-0000B6170000}"/>
    <cellStyle name="Normal 17 3 5" xfId="6071" xr:uid="{00000000-0005-0000-0000-0000B7170000}"/>
    <cellStyle name="Normal 17 3 5 2" xfId="6072" xr:uid="{00000000-0005-0000-0000-0000B8170000}"/>
    <cellStyle name="Normal 17 3 6" xfId="6073" xr:uid="{00000000-0005-0000-0000-0000B9170000}"/>
    <cellStyle name="Normal 17 3 6 2" xfId="6074" xr:uid="{00000000-0005-0000-0000-0000BA170000}"/>
    <cellStyle name="Normal 17 3 7" xfId="6075" xr:uid="{00000000-0005-0000-0000-0000BB170000}"/>
    <cellStyle name="Normal 17 3 7 2" xfId="6076" xr:uid="{00000000-0005-0000-0000-0000BC170000}"/>
    <cellStyle name="Normal 17 3 8" xfId="6077" xr:uid="{00000000-0005-0000-0000-0000BD170000}"/>
    <cellStyle name="Normal 17 3 8 2" xfId="6078" xr:uid="{00000000-0005-0000-0000-0000BE170000}"/>
    <cellStyle name="Normal 17 3 9" xfId="6079" xr:uid="{00000000-0005-0000-0000-0000BF170000}"/>
    <cellStyle name="Normal 17 3 9 2" xfId="6080" xr:uid="{00000000-0005-0000-0000-0000C0170000}"/>
    <cellStyle name="Normal 17 30" xfId="6081" xr:uid="{00000000-0005-0000-0000-0000C1170000}"/>
    <cellStyle name="Normal 17 30 10" xfId="6082" xr:uid="{00000000-0005-0000-0000-0000C2170000}"/>
    <cellStyle name="Normal 17 30 10 2" xfId="6083" xr:uid="{00000000-0005-0000-0000-0000C3170000}"/>
    <cellStyle name="Normal 17 30 11" xfId="6084" xr:uid="{00000000-0005-0000-0000-0000C4170000}"/>
    <cellStyle name="Normal 17 30 11 2" xfId="6085" xr:uid="{00000000-0005-0000-0000-0000C5170000}"/>
    <cellStyle name="Normal 17 30 12" xfId="6086" xr:uid="{00000000-0005-0000-0000-0000C6170000}"/>
    <cellStyle name="Normal 17 30 12 2" xfId="6087" xr:uid="{00000000-0005-0000-0000-0000C7170000}"/>
    <cellStyle name="Normal 17 30 13" xfId="6088" xr:uid="{00000000-0005-0000-0000-0000C8170000}"/>
    <cellStyle name="Normal 17 30 13 2" xfId="6089" xr:uid="{00000000-0005-0000-0000-0000C9170000}"/>
    <cellStyle name="Normal 17 30 14" xfId="6090" xr:uid="{00000000-0005-0000-0000-0000CA170000}"/>
    <cellStyle name="Normal 17 30 14 2" xfId="6091" xr:uid="{00000000-0005-0000-0000-0000CB170000}"/>
    <cellStyle name="Normal 17 30 15" xfId="6092" xr:uid="{00000000-0005-0000-0000-0000CC170000}"/>
    <cellStyle name="Normal 17 30 15 2" xfId="6093" xr:uid="{00000000-0005-0000-0000-0000CD170000}"/>
    <cellStyle name="Normal 17 30 16" xfId="6094" xr:uid="{00000000-0005-0000-0000-0000CE170000}"/>
    <cellStyle name="Normal 17 30 2" xfId="6095" xr:uid="{00000000-0005-0000-0000-0000CF170000}"/>
    <cellStyle name="Normal 17 30 2 10" xfId="6096" xr:uid="{00000000-0005-0000-0000-0000D0170000}"/>
    <cellStyle name="Normal 17 30 2 10 2" xfId="6097" xr:uid="{00000000-0005-0000-0000-0000D1170000}"/>
    <cellStyle name="Normal 17 30 2 11" xfId="6098" xr:uid="{00000000-0005-0000-0000-0000D2170000}"/>
    <cellStyle name="Normal 17 30 2 11 2" xfId="6099" xr:uid="{00000000-0005-0000-0000-0000D3170000}"/>
    <cellStyle name="Normal 17 30 2 12" xfId="6100" xr:uid="{00000000-0005-0000-0000-0000D4170000}"/>
    <cellStyle name="Normal 17 30 2 12 2" xfId="6101" xr:uid="{00000000-0005-0000-0000-0000D5170000}"/>
    <cellStyle name="Normal 17 30 2 13" xfId="6102" xr:uid="{00000000-0005-0000-0000-0000D6170000}"/>
    <cellStyle name="Normal 17 30 2 13 2" xfId="6103" xr:uid="{00000000-0005-0000-0000-0000D7170000}"/>
    <cellStyle name="Normal 17 30 2 14" xfId="6104" xr:uid="{00000000-0005-0000-0000-0000D8170000}"/>
    <cellStyle name="Normal 17 30 2 14 2" xfId="6105" xr:uid="{00000000-0005-0000-0000-0000D9170000}"/>
    <cellStyle name="Normal 17 30 2 15" xfId="6106" xr:uid="{00000000-0005-0000-0000-0000DA170000}"/>
    <cellStyle name="Normal 17 30 2 2" xfId="6107" xr:uid="{00000000-0005-0000-0000-0000DB170000}"/>
    <cellStyle name="Normal 17 30 2 2 2" xfId="6108" xr:uid="{00000000-0005-0000-0000-0000DC170000}"/>
    <cellStyle name="Normal 17 30 2 3" xfId="6109" xr:uid="{00000000-0005-0000-0000-0000DD170000}"/>
    <cellStyle name="Normal 17 30 2 3 2" xfId="6110" xr:uid="{00000000-0005-0000-0000-0000DE170000}"/>
    <cellStyle name="Normal 17 30 2 4" xfId="6111" xr:uid="{00000000-0005-0000-0000-0000DF170000}"/>
    <cellStyle name="Normal 17 30 2 4 2" xfId="6112" xr:uid="{00000000-0005-0000-0000-0000E0170000}"/>
    <cellStyle name="Normal 17 30 2 5" xfId="6113" xr:uid="{00000000-0005-0000-0000-0000E1170000}"/>
    <cellStyle name="Normal 17 30 2 5 2" xfId="6114" xr:uid="{00000000-0005-0000-0000-0000E2170000}"/>
    <cellStyle name="Normal 17 30 2 6" xfId="6115" xr:uid="{00000000-0005-0000-0000-0000E3170000}"/>
    <cellStyle name="Normal 17 30 2 6 2" xfId="6116" xr:uid="{00000000-0005-0000-0000-0000E4170000}"/>
    <cellStyle name="Normal 17 30 2 7" xfId="6117" xr:uid="{00000000-0005-0000-0000-0000E5170000}"/>
    <cellStyle name="Normal 17 30 2 7 2" xfId="6118" xr:uid="{00000000-0005-0000-0000-0000E6170000}"/>
    <cellStyle name="Normal 17 30 2 8" xfId="6119" xr:uid="{00000000-0005-0000-0000-0000E7170000}"/>
    <cellStyle name="Normal 17 30 2 8 2" xfId="6120" xr:uid="{00000000-0005-0000-0000-0000E8170000}"/>
    <cellStyle name="Normal 17 30 2 9" xfId="6121" xr:uid="{00000000-0005-0000-0000-0000E9170000}"/>
    <cellStyle name="Normal 17 30 2 9 2" xfId="6122" xr:uid="{00000000-0005-0000-0000-0000EA170000}"/>
    <cellStyle name="Normal 17 30 3" xfId="6123" xr:uid="{00000000-0005-0000-0000-0000EB170000}"/>
    <cellStyle name="Normal 17 30 3 10" xfId="6124" xr:uid="{00000000-0005-0000-0000-0000EC170000}"/>
    <cellStyle name="Normal 17 30 3 10 2" xfId="6125" xr:uid="{00000000-0005-0000-0000-0000ED170000}"/>
    <cellStyle name="Normal 17 30 3 11" xfId="6126" xr:uid="{00000000-0005-0000-0000-0000EE170000}"/>
    <cellStyle name="Normal 17 30 3 2" xfId="6127" xr:uid="{00000000-0005-0000-0000-0000EF170000}"/>
    <cellStyle name="Normal 17 30 3 2 2" xfId="6128" xr:uid="{00000000-0005-0000-0000-0000F0170000}"/>
    <cellStyle name="Normal 17 30 3 3" xfId="6129" xr:uid="{00000000-0005-0000-0000-0000F1170000}"/>
    <cellStyle name="Normal 17 30 3 3 2" xfId="6130" xr:uid="{00000000-0005-0000-0000-0000F2170000}"/>
    <cellStyle name="Normal 17 30 3 4" xfId="6131" xr:uid="{00000000-0005-0000-0000-0000F3170000}"/>
    <cellStyle name="Normal 17 30 3 4 2" xfId="6132" xr:uid="{00000000-0005-0000-0000-0000F4170000}"/>
    <cellStyle name="Normal 17 30 3 5" xfId="6133" xr:uid="{00000000-0005-0000-0000-0000F5170000}"/>
    <cellStyle name="Normal 17 30 3 5 2" xfId="6134" xr:uid="{00000000-0005-0000-0000-0000F6170000}"/>
    <cellStyle name="Normal 17 30 3 6" xfId="6135" xr:uid="{00000000-0005-0000-0000-0000F7170000}"/>
    <cellStyle name="Normal 17 30 3 6 2" xfId="6136" xr:uid="{00000000-0005-0000-0000-0000F8170000}"/>
    <cellStyle name="Normal 17 30 3 7" xfId="6137" xr:uid="{00000000-0005-0000-0000-0000F9170000}"/>
    <cellStyle name="Normal 17 30 3 7 2" xfId="6138" xr:uid="{00000000-0005-0000-0000-0000FA170000}"/>
    <cellStyle name="Normal 17 30 3 8" xfId="6139" xr:uid="{00000000-0005-0000-0000-0000FB170000}"/>
    <cellStyle name="Normal 17 30 3 8 2" xfId="6140" xr:uid="{00000000-0005-0000-0000-0000FC170000}"/>
    <cellStyle name="Normal 17 30 3 9" xfId="6141" xr:uid="{00000000-0005-0000-0000-0000FD170000}"/>
    <cellStyle name="Normal 17 30 3 9 2" xfId="6142" xr:uid="{00000000-0005-0000-0000-0000FE170000}"/>
    <cellStyle name="Normal 17 30 4" xfId="6143" xr:uid="{00000000-0005-0000-0000-0000FF170000}"/>
    <cellStyle name="Normal 17 30 4 2" xfId="6144" xr:uid="{00000000-0005-0000-0000-000000180000}"/>
    <cellStyle name="Normal 17 30 5" xfId="6145" xr:uid="{00000000-0005-0000-0000-000001180000}"/>
    <cellStyle name="Normal 17 30 5 2" xfId="6146" xr:uid="{00000000-0005-0000-0000-000002180000}"/>
    <cellStyle name="Normal 17 30 6" xfId="6147" xr:uid="{00000000-0005-0000-0000-000003180000}"/>
    <cellStyle name="Normal 17 30 6 2" xfId="6148" xr:uid="{00000000-0005-0000-0000-000004180000}"/>
    <cellStyle name="Normal 17 30 7" xfId="6149" xr:uid="{00000000-0005-0000-0000-000005180000}"/>
    <cellStyle name="Normal 17 30 7 2" xfId="6150" xr:uid="{00000000-0005-0000-0000-000006180000}"/>
    <cellStyle name="Normal 17 30 8" xfId="6151" xr:uid="{00000000-0005-0000-0000-000007180000}"/>
    <cellStyle name="Normal 17 30 8 2" xfId="6152" xr:uid="{00000000-0005-0000-0000-000008180000}"/>
    <cellStyle name="Normal 17 30 9" xfId="6153" xr:uid="{00000000-0005-0000-0000-000009180000}"/>
    <cellStyle name="Normal 17 30 9 2" xfId="6154" xr:uid="{00000000-0005-0000-0000-00000A180000}"/>
    <cellStyle name="Normal 17 31" xfId="6155" xr:uid="{00000000-0005-0000-0000-00000B180000}"/>
    <cellStyle name="Normal 17 31 10" xfId="6156" xr:uid="{00000000-0005-0000-0000-00000C180000}"/>
    <cellStyle name="Normal 17 31 10 2" xfId="6157" xr:uid="{00000000-0005-0000-0000-00000D180000}"/>
    <cellStyle name="Normal 17 31 11" xfId="6158" xr:uid="{00000000-0005-0000-0000-00000E180000}"/>
    <cellStyle name="Normal 17 31 11 2" xfId="6159" xr:uid="{00000000-0005-0000-0000-00000F180000}"/>
    <cellStyle name="Normal 17 31 12" xfId="6160" xr:uid="{00000000-0005-0000-0000-000010180000}"/>
    <cellStyle name="Normal 17 31 12 2" xfId="6161" xr:uid="{00000000-0005-0000-0000-000011180000}"/>
    <cellStyle name="Normal 17 31 13" xfId="6162" xr:uid="{00000000-0005-0000-0000-000012180000}"/>
    <cellStyle name="Normal 17 31 13 2" xfId="6163" xr:uid="{00000000-0005-0000-0000-000013180000}"/>
    <cellStyle name="Normal 17 31 14" xfId="6164" xr:uid="{00000000-0005-0000-0000-000014180000}"/>
    <cellStyle name="Normal 17 31 14 2" xfId="6165" xr:uid="{00000000-0005-0000-0000-000015180000}"/>
    <cellStyle name="Normal 17 31 15" xfId="6166" xr:uid="{00000000-0005-0000-0000-000016180000}"/>
    <cellStyle name="Normal 17 31 15 2" xfId="6167" xr:uid="{00000000-0005-0000-0000-000017180000}"/>
    <cellStyle name="Normal 17 31 16" xfId="6168" xr:uid="{00000000-0005-0000-0000-000018180000}"/>
    <cellStyle name="Normal 17 31 2" xfId="6169" xr:uid="{00000000-0005-0000-0000-000019180000}"/>
    <cellStyle name="Normal 17 31 2 10" xfId="6170" xr:uid="{00000000-0005-0000-0000-00001A180000}"/>
    <cellStyle name="Normal 17 31 2 10 2" xfId="6171" xr:uid="{00000000-0005-0000-0000-00001B180000}"/>
    <cellStyle name="Normal 17 31 2 11" xfId="6172" xr:uid="{00000000-0005-0000-0000-00001C180000}"/>
    <cellStyle name="Normal 17 31 2 11 2" xfId="6173" xr:uid="{00000000-0005-0000-0000-00001D180000}"/>
    <cellStyle name="Normal 17 31 2 12" xfId="6174" xr:uid="{00000000-0005-0000-0000-00001E180000}"/>
    <cellStyle name="Normal 17 31 2 12 2" xfId="6175" xr:uid="{00000000-0005-0000-0000-00001F180000}"/>
    <cellStyle name="Normal 17 31 2 13" xfId="6176" xr:uid="{00000000-0005-0000-0000-000020180000}"/>
    <cellStyle name="Normal 17 31 2 13 2" xfId="6177" xr:uid="{00000000-0005-0000-0000-000021180000}"/>
    <cellStyle name="Normal 17 31 2 14" xfId="6178" xr:uid="{00000000-0005-0000-0000-000022180000}"/>
    <cellStyle name="Normal 17 31 2 14 2" xfId="6179" xr:uid="{00000000-0005-0000-0000-000023180000}"/>
    <cellStyle name="Normal 17 31 2 15" xfId="6180" xr:uid="{00000000-0005-0000-0000-000024180000}"/>
    <cellStyle name="Normal 17 31 2 2" xfId="6181" xr:uid="{00000000-0005-0000-0000-000025180000}"/>
    <cellStyle name="Normal 17 31 2 2 2" xfId="6182" xr:uid="{00000000-0005-0000-0000-000026180000}"/>
    <cellStyle name="Normal 17 31 2 3" xfId="6183" xr:uid="{00000000-0005-0000-0000-000027180000}"/>
    <cellStyle name="Normal 17 31 2 3 2" xfId="6184" xr:uid="{00000000-0005-0000-0000-000028180000}"/>
    <cellStyle name="Normal 17 31 2 4" xfId="6185" xr:uid="{00000000-0005-0000-0000-000029180000}"/>
    <cellStyle name="Normal 17 31 2 4 2" xfId="6186" xr:uid="{00000000-0005-0000-0000-00002A180000}"/>
    <cellStyle name="Normal 17 31 2 5" xfId="6187" xr:uid="{00000000-0005-0000-0000-00002B180000}"/>
    <cellStyle name="Normal 17 31 2 5 2" xfId="6188" xr:uid="{00000000-0005-0000-0000-00002C180000}"/>
    <cellStyle name="Normal 17 31 2 6" xfId="6189" xr:uid="{00000000-0005-0000-0000-00002D180000}"/>
    <cellStyle name="Normal 17 31 2 6 2" xfId="6190" xr:uid="{00000000-0005-0000-0000-00002E180000}"/>
    <cellStyle name="Normal 17 31 2 7" xfId="6191" xr:uid="{00000000-0005-0000-0000-00002F180000}"/>
    <cellStyle name="Normal 17 31 2 7 2" xfId="6192" xr:uid="{00000000-0005-0000-0000-000030180000}"/>
    <cellStyle name="Normal 17 31 2 8" xfId="6193" xr:uid="{00000000-0005-0000-0000-000031180000}"/>
    <cellStyle name="Normal 17 31 2 8 2" xfId="6194" xr:uid="{00000000-0005-0000-0000-000032180000}"/>
    <cellStyle name="Normal 17 31 2 9" xfId="6195" xr:uid="{00000000-0005-0000-0000-000033180000}"/>
    <cellStyle name="Normal 17 31 2 9 2" xfId="6196" xr:uid="{00000000-0005-0000-0000-000034180000}"/>
    <cellStyle name="Normal 17 31 3" xfId="6197" xr:uid="{00000000-0005-0000-0000-000035180000}"/>
    <cellStyle name="Normal 17 31 3 10" xfId="6198" xr:uid="{00000000-0005-0000-0000-000036180000}"/>
    <cellStyle name="Normal 17 31 3 10 2" xfId="6199" xr:uid="{00000000-0005-0000-0000-000037180000}"/>
    <cellStyle name="Normal 17 31 3 11" xfId="6200" xr:uid="{00000000-0005-0000-0000-000038180000}"/>
    <cellStyle name="Normal 17 31 3 2" xfId="6201" xr:uid="{00000000-0005-0000-0000-000039180000}"/>
    <cellStyle name="Normal 17 31 3 2 2" xfId="6202" xr:uid="{00000000-0005-0000-0000-00003A180000}"/>
    <cellStyle name="Normal 17 31 3 3" xfId="6203" xr:uid="{00000000-0005-0000-0000-00003B180000}"/>
    <cellStyle name="Normal 17 31 3 3 2" xfId="6204" xr:uid="{00000000-0005-0000-0000-00003C180000}"/>
    <cellStyle name="Normal 17 31 3 4" xfId="6205" xr:uid="{00000000-0005-0000-0000-00003D180000}"/>
    <cellStyle name="Normal 17 31 3 4 2" xfId="6206" xr:uid="{00000000-0005-0000-0000-00003E180000}"/>
    <cellStyle name="Normal 17 31 3 5" xfId="6207" xr:uid="{00000000-0005-0000-0000-00003F180000}"/>
    <cellStyle name="Normal 17 31 3 5 2" xfId="6208" xr:uid="{00000000-0005-0000-0000-000040180000}"/>
    <cellStyle name="Normal 17 31 3 6" xfId="6209" xr:uid="{00000000-0005-0000-0000-000041180000}"/>
    <cellStyle name="Normal 17 31 3 6 2" xfId="6210" xr:uid="{00000000-0005-0000-0000-000042180000}"/>
    <cellStyle name="Normal 17 31 3 7" xfId="6211" xr:uid="{00000000-0005-0000-0000-000043180000}"/>
    <cellStyle name="Normal 17 31 3 7 2" xfId="6212" xr:uid="{00000000-0005-0000-0000-000044180000}"/>
    <cellStyle name="Normal 17 31 3 8" xfId="6213" xr:uid="{00000000-0005-0000-0000-000045180000}"/>
    <cellStyle name="Normal 17 31 3 8 2" xfId="6214" xr:uid="{00000000-0005-0000-0000-000046180000}"/>
    <cellStyle name="Normal 17 31 3 9" xfId="6215" xr:uid="{00000000-0005-0000-0000-000047180000}"/>
    <cellStyle name="Normal 17 31 3 9 2" xfId="6216" xr:uid="{00000000-0005-0000-0000-000048180000}"/>
    <cellStyle name="Normal 17 31 4" xfId="6217" xr:uid="{00000000-0005-0000-0000-000049180000}"/>
    <cellStyle name="Normal 17 31 4 2" xfId="6218" xr:uid="{00000000-0005-0000-0000-00004A180000}"/>
    <cellStyle name="Normal 17 31 5" xfId="6219" xr:uid="{00000000-0005-0000-0000-00004B180000}"/>
    <cellStyle name="Normal 17 31 5 2" xfId="6220" xr:uid="{00000000-0005-0000-0000-00004C180000}"/>
    <cellStyle name="Normal 17 31 6" xfId="6221" xr:uid="{00000000-0005-0000-0000-00004D180000}"/>
    <cellStyle name="Normal 17 31 6 2" xfId="6222" xr:uid="{00000000-0005-0000-0000-00004E180000}"/>
    <cellStyle name="Normal 17 31 7" xfId="6223" xr:uid="{00000000-0005-0000-0000-00004F180000}"/>
    <cellStyle name="Normal 17 31 7 2" xfId="6224" xr:uid="{00000000-0005-0000-0000-000050180000}"/>
    <cellStyle name="Normal 17 31 8" xfId="6225" xr:uid="{00000000-0005-0000-0000-000051180000}"/>
    <cellStyle name="Normal 17 31 8 2" xfId="6226" xr:uid="{00000000-0005-0000-0000-000052180000}"/>
    <cellStyle name="Normal 17 31 9" xfId="6227" xr:uid="{00000000-0005-0000-0000-000053180000}"/>
    <cellStyle name="Normal 17 31 9 2" xfId="6228" xr:uid="{00000000-0005-0000-0000-000054180000}"/>
    <cellStyle name="Normal 17 32" xfId="6229" xr:uid="{00000000-0005-0000-0000-000055180000}"/>
    <cellStyle name="Normal 17 32 10" xfId="6230" xr:uid="{00000000-0005-0000-0000-000056180000}"/>
    <cellStyle name="Normal 17 32 10 2" xfId="6231" xr:uid="{00000000-0005-0000-0000-000057180000}"/>
    <cellStyle name="Normal 17 32 11" xfId="6232" xr:uid="{00000000-0005-0000-0000-000058180000}"/>
    <cellStyle name="Normal 17 32 11 2" xfId="6233" xr:uid="{00000000-0005-0000-0000-000059180000}"/>
    <cellStyle name="Normal 17 32 12" xfId="6234" xr:uid="{00000000-0005-0000-0000-00005A180000}"/>
    <cellStyle name="Normal 17 32 12 2" xfId="6235" xr:uid="{00000000-0005-0000-0000-00005B180000}"/>
    <cellStyle name="Normal 17 32 13" xfId="6236" xr:uid="{00000000-0005-0000-0000-00005C180000}"/>
    <cellStyle name="Normal 17 32 13 2" xfId="6237" xr:uid="{00000000-0005-0000-0000-00005D180000}"/>
    <cellStyle name="Normal 17 32 14" xfId="6238" xr:uid="{00000000-0005-0000-0000-00005E180000}"/>
    <cellStyle name="Normal 17 32 14 2" xfId="6239" xr:uid="{00000000-0005-0000-0000-00005F180000}"/>
    <cellStyle name="Normal 17 32 15" xfId="6240" xr:uid="{00000000-0005-0000-0000-000060180000}"/>
    <cellStyle name="Normal 17 32 15 2" xfId="6241" xr:uid="{00000000-0005-0000-0000-000061180000}"/>
    <cellStyle name="Normal 17 32 16" xfId="6242" xr:uid="{00000000-0005-0000-0000-000062180000}"/>
    <cellStyle name="Normal 17 32 2" xfId="6243" xr:uid="{00000000-0005-0000-0000-000063180000}"/>
    <cellStyle name="Normal 17 32 2 10" xfId="6244" xr:uid="{00000000-0005-0000-0000-000064180000}"/>
    <cellStyle name="Normal 17 32 2 10 2" xfId="6245" xr:uid="{00000000-0005-0000-0000-000065180000}"/>
    <cellStyle name="Normal 17 32 2 11" xfId="6246" xr:uid="{00000000-0005-0000-0000-000066180000}"/>
    <cellStyle name="Normal 17 32 2 11 2" xfId="6247" xr:uid="{00000000-0005-0000-0000-000067180000}"/>
    <cellStyle name="Normal 17 32 2 12" xfId="6248" xr:uid="{00000000-0005-0000-0000-000068180000}"/>
    <cellStyle name="Normal 17 32 2 12 2" xfId="6249" xr:uid="{00000000-0005-0000-0000-000069180000}"/>
    <cellStyle name="Normal 17 32 2 13" xfId="6250" xr:uid="{00000000-0005-0000-0000-00006A180000}"/>
    <cellStyle name="Normal 17 32 2 13 2" xfId="6251" xr:uid="{00000000-0005-0000-0000-00006B180000}"/>
    <cellStyle name="Normal 17 32 2 14" xfId="6252" xr:uid="{00000000-0005-0000-0000-00006C180000}"/>
    <cellStyle name="Normal 17 32 2 14 2" xfId="6253" xr:uid="{00000000-0005-0000-0000-00006D180000}"/>
    <cellStyle name="Normal 17 32 2 15" xfId="6254" xr:uid="{00000000-0005-0000-0000-00006E180000}"/>
    <cellStyle name="Normal 17 32 2 2" xfId="6255" xr:uid="{00000000-0005-0000-0000-00006F180000}"/>
    <cellStyle name="Normal 17 32 2 2 2" xfId="6256" xr:uid="{00000000-0005-0000-0000-000070180000}"/>
    <cellStyle name="Normal 17 32 2 3" xfId="6257" xr:uid="{00000000-0005-0000-0000-000071180000}"/>
    <cellStyle name="Normal 17 32 2 3 2" xfId="6258" xr:uid="{00000000-0005-0000-0000-000072180000}"/>
    <cellStyle name="Normal 17 32 2 4" xfId="6259" xr:uid="{00000000-0005-0000-0000-000073180000}"/>
    <cellStyle name="Normal 17 32 2 4 2" xfId="6260" xr:uid="{00000000-0005-0000-0000-000074180000}"/>
    <cellStyle name="Normal 17 32 2 5" xfId="6261" xr:uid="{00000000-0005-0000-0000-000075180000}"/>
    <cellStyle name="Normal 17 32 2 5 2" xfId="6262" xr:uid="{00000000-0005-0000-0000-000076180000}"/>
    <cellStyle name="Normal 17 32 2 6" xfId="6263" xr:uid="{00000000-0005-0000-0000-000077180000}"/>
    <cellStyle name="Normal 17 32 2 6 2" xfId="6264" xr:uid="{00000000-0005-0000-0000-000078180000}"/>
    <cellStyle name="Normal 17 32 2 7" xfId="6265" xr:uid="{00000000-0005-0000-0000-000079180000}"/>
    <cellStyle name="Normal 17 32 2 7 2" xfId="6266" xr:uid="{00000000-0005-0000-0000-00007A180000}"/>
    <cellStyle name="Normal 17 32 2 8" xfId="6267" xr:uid="{00000000-0005-0000-0000-00007B180000}"/>
    <cellStyle name="Normal 17 32 2 8 2" xfId="6268" xr:uid="{00000000-0005-0000-0000-00007C180000}"/>
    <cellStyle name="Normal 17 32 2 9" xfId="6269" xr:uid="{00000000-0005-0000-0000-00007D180000}"/>
    <cellStyle name="Normal 17 32 2 9 2" xfId="6270" xr:uid="{00000000-0005-0000-0000-00007E180000}"/>
    <cellStyle name="Normal 17 32 3" xfId="6271" xr:uid="{00000000-0005-0000-0000-00007F180000}"/>
    <cellStyle name="Normal 17 32 3 10" xfId="6272" xr:uid="{00000000-0005-0000-0000-000080180000}"/>
    <cellStyle name="Normal 17 32 3 10 2" xfId="6273" xr:uid="{00000000-0005-0000-0000-000081180000}"/>
    <cellStyle name="Normal 17 32 3 11" xfId="6274" xr:uid="{00000000-0005-0000-0000-000082180000}"/>
    <cellStyle name="Normal 17 32 3 2" xfId="6275" xr:uid="{00000000-0005-0000-0000-000083180000}"/>
    <cellStyle name="Normal 17 32 3 2 2" xfId="6276" xr:uid="{00000000-0005-0000-0000-000084180000}"/>
    <cellStyle name="Normal 17 32 3 3" xfId="6277" xr:uid="{00000000-0005-0000-0000-000085180000}"/>
    <cellStyle name="Normal 17 32 3 3 2" xfId="6278" xr:uid="{00000000-0005-0000-0000-000086180000}"/>
    <cellStyle name="Normal 17 32 3 4" xfId="6279" xr:uid="{00000000-0005-0000-0000-000087180000}"/>
    <cellStyle name="Normal 17 32 3 4 2" xfId="6280" xr:uid="{00000000-0005-0000-0000-000088180000}"/>
    <cellStyle name="Normal 17 32 3 5" xfId="6281" xr:uid="{00000000-0005-0000-0000-000089180000}"/>
    <cellStyle name="Normal 17 32 3 5 2" xfId="6282" xr:uid="{00000000-0005-0000-0000-00008A180000}"/>
    <cellStyle name="Normal 17 32 3 6" xfId="6283" xr:uid="{00000000-0005-0000-0000-00008B180000}"/>
    <cellStyle name="Normal 17 32 3 6 2" xfId="6284" xr:uid="{00000000-0005-0000-0000-00008C180000}"/>
    <cellStyle name="Normal 17 32 3 7" xfId="6285" xr:uid="{00000000-0005-0000-0000-00008D180000}"/>
    <cellStyle name="Normal 17 32 3 7 2" xfId="6286" xr:uid="{00000000-0005-0000-0000-00008E180000}"/>
    <cellStyle name="Normal 17 32 3 8" xfId="6287" xr:uid="{00000000-0005-0000-0000-00008F180000}"/>
    <cellStyle name="Normal 17 32 3 8 2" xfId="6288" xr:uid="{00000000-0005-0000-0000-000090180000}"/>
    <cellStyle name="Normal 17 32 3 9" xfId="6289" xr:uid="{00000000-0005-0000-0000-000091180000}"/>
    <cellStyle name="Normal 17 32 3 9 2" xfId="6290" xr:uid="{00000000-0005-0000-0000-000092180000}"/>
    <cellStyle name="Normal 17 32 4" xfId="6291" xr:uid="{00000000-0005-0000-0000-000093180000}"/>
    <cellStyle name="Normal 17 32 4 2" xfId="6292" xr:uid="{00000000-0005-0000-0000-000094180000}"/>
    <cellStyle name="Normal 17 32 5" xfId="6293" xr:uid="{00000000-0005-0000-0000-000095180000}"/>
    <cellStyle name="Normal 17 32 5 2" xfId="6294" xr:uid="{00000000-0005-0000-0000-000096180000}"/>
    <cellStyle name="Normal 17 32 6" xfId="6295" xr:uid="{00000000-0005-0000-0000-000097180000}"/>
    <cellStyle name="Normal 17 32 6 2" xfId="6296" xr:uid="{00000000-0005-0000-0000-000098180000}"/>
    <cellStyle name="Normal 17 32 7" xfId="6297" xr:uid="{00000000-0005-0000-0000-000099180000}"/>
    <cellStyle name="Normal 17 32 7 2" xfId="6298" xr:uid="{00000000-0005-0000-0000-00009A180000}"/>
    <cellStyle name="Normal 17 32 8" xfId="6299" xr:uid="{00000000-0005-0000-0000-00009B180000}"/>
    <cellStyle name="Normal 17 32 8 2" xfId="6300" xr:uid="{00000000-0005-0000-0000-00009C180000}"/>
    <cellStyle name="Normal 17 32 9" xfId="6301" xr:uid="{00000000-0005-0000-0000-00009D180000}"/>
    <cellStyle name="Normal 17 32 9 2" xfId="6302" xr:uid="{00000000-0005-0000-0000-00009E180000}"/>
    <cellStyle name="Normal 17 33" xfId="6303" xr:uid="{00000000-0005-0000-0000-00009F180000}"/>
    <cellStyle name="Normal 17 33 10" xfId="6304" xr:uid="{00000000-0005-0000-0000-0000A0180000}"/>
    <cellStyle name="Normal 17 33 10 2" xfId="6305" xr:uid="{00000000-0005-0000-0000-0000A1180000}"/>
    <cellStyle name="Normal 17 33 11" xfId="6306" xr:uid="{00000000-0005-0000-0000-0000A2180000}"/>
    <cellStyle name="Normal 17 33 11 2" xfId="6307" xr:uid="{00000000-0005-0000-0000-0000A3180000}"/>
    <cellStyle name="Normal 17 33 12" xfId="6308" xr:uid="{00000000-0005-0000-0000-0000A4180000}"/>
    <cellStyle name="Normal 17 33 12 2" xfId="6309" xr:uid="{00000000-0005-0000-0000-0000A5180000}"/>
    <cellStyle name="Normal 17 33 13" xfId="6310" xr:uid="{00000000-0005-0000-0000-0000A6180000}"/>
    <cellStyle name="Normal 17 33 13 2" xfId="6311" xr:uid="{00000000-0005-0000-0000-0000A7180000}"/>
    <cellStyle name="Normal 17 33 14" xfId="6312" xr:uid="{00000000-0005-0000-0000-0000A8180000}"/>
    <cellStyle name="Normal 17 33 14 2" xfId="6313" xr:uid="{00000000-0005-0000-0000-0000A9180000}"/>
    <cellStyle name="Normal 17 33 15" xfId="6314" xr:uid="{00000000-0005-0000-0000-0000AA180000}"/>
    <cellStyle name="Normal 17 33 15 2" xfId="6315" xr:uid="{00000000-0005-0000-0000-0000AB180000}"/>
    <cellStyle name="Normal 17 33 16" xfId="6316" xr:uid="{00000000-0005-0000-0000-0000AC180000}"/>
    <cellStyle name="Normal 17 33 2" xfId="6317" xr:uid="{00000000-0005-0000-0000-0000AD180000}"/>
    <cellStyle name="Normal 17 33 2 10" xfId="6318" xr:uid="{00000000-0005-0000-0000-0000AE180000}"/>
    <cellStyle name="Normal 17 33 2 10 2" xfId="6319" xr:uid="{00000000-0005-0000-0000-0000AF180000}"/>
    <cellStyle name="Normal 17 33 2 11" xfId="6320" xr:uid="{00000000-0005-0000-0000-0000B0180000}"/>
    <cellStyle name="Normal 17 33 2 11 2" xfId="6321" xr:uid="{00000000-0005-0000-0000-0000B1180000}"/>
    <cellStyle name="Normal 17 33 2 12" xfId="6322" xr:uid="{00000000-0005-0000-0000-0000B2180000}"/>
    <cellStyle name="Normal 17 33 2 12 2" xfId="6323" xr:uid="{00000000-0005-0000-0000-0000B3180000}"/>
    <cellStyle name="Normal 17 33 2 13" xfId="6324" xr:uid="{00000000-0005-0000-0000-0000B4180000}"/>
    <cellStyle name="Normal 17 33 2 13 2" xfId="6325" xr:uid="{00000000-0005-0000-0000-0000B5180000}"/>
    <cellStyle name="Normal 17 33 2 14" xfId="6326" xr:uid="{00000000-0005-0000-0000-0000B6180000}"/>
    <cellStyle name="Normal 17 33 2 14 2" xfId="6327" xr:uid="{00000000-0005-0000-0000-0000B7180000}"/>
    <cellStyle name="Normal 17 33 2 15" xfId="6328" xr:uid="{00000000-0005-0000-0000-0000B8180000}"/>
    <cellStyle name="Normal 17 33 2 2" xfId="6329" xr:uid="{00000000-0005-0000-0000-0000B9180000}"/>
    <cellStyle name="Normal 17 33 2 2 2" xfId="6330" xr:uid="{00000000-0005-0000-0000-0000BA180000}"/>
    <cellStyle name="Normal 17 33 2 3" xfId="6331" xr:uid="{00000000-0005-0000-0000-0000BB180000}"/>
    <cellStyle name="Normal 17 33 2 3 2" xfId="6332" xr:uid="{00000000-0005-0000-0000-0000BC180000}"/>
    <cellStyle name="Normal 17 33 2 4" xfId="6333" xr:uid="{00000000-0005-0000-0000-0000BD180000}"/>
    <cellStyle name="Normal 17 33 2 4 2" xfId="6334" xr:uid="{00000000-0005-0000-0000-0000BE180000}"/>
    <cellStyle name="Normal 17 33 2 5" xfId="6335" xr:uid="{00000000-0005-0000-0000-0000BF180000}"/>
    <cellStyle name="Normal 17 33 2 5 2" xfId="6336" xr:uid="{00000000-0005-0000-0000-0000C0180000}"/>
    <cellStyle name="Normal 17 33 2 6" xfId="6337" xr:uid="{00000000-0005-0000-0000-0000C1180000}"/>
    <cellStyle name="Normal 17 33 2 6 2" xfId="6338" xr:uid="{00000000-0005-0000-0000-0000C2180000}"/>
    <cellStyle name="Normal 17 33 2 7" xfId="6339" xr:uid="{00000000-0005-0000-0000-0000C3180000}"/>
    <cellStyle name="Normal 17 33 2 7 2" xfId="6340" xr:uid="{00000000-0005-0000-0000-0000C4180000}"/>
    <cellStyle name="Normal 17 33 2 8" xfId="6341" xr:uid="{00000000-0005-0000-0000-0000C5180000}"/>
    <cellStyle name="Normal 17 33 2 8 2" xfId="6342" xr:uid="{00000000-0005-0000-0000-0000C6180000}"/>
    <cellStyle name="Normal 17 33 2 9" xfId="6343" xr:uid="{00000000-0005-0000-0000-0000C7180000}"/>
    <cellStyle name="Normal 17 33 2 9 2" xfId="6344" xr:uid="{00000000-0005-0000-0000-0000C8180000}"/>
    <cellStyle name="Normal 17 33 3" xfId="6345" xr:uid="{00000000-0005-0000-0000-0000C9180000}"/>
    <cellStyle name="Normal 17 33 3 10" xfId="6346" xr:uid="{00000000-0005-0000-0000-0000CA180000}"/>
    <cellStyle name="Normal 17 33 3 10 2" xfId="6347" xr:uid="{00000000-0005-0000-0000-0000CB180000}"/>
    <cellStyle name="Normal 17 33 3 11" xfId="6348" xr:uid="{00000000-0005-0000-0000-0000CC180000}"/>
    <cellStyle name="Normal 17 33 3 2" xfId="6349" xr:uid="{00000000-0005-0000-0000-0000CD180000}"/>
    <cellStyle name="Normal 17 33 3 2 2" xfId="6350" xr:uid="{00000000-0005-0000-0000-0000CE180000}"/>
    <cellStyle name="Normal 17 33 3 3" xfId="6351" xr:uid="{00000000-0005-0000-0000-0000CF180000}"/>
    <cellStyle name="Normal 17 33 3 3 2" xfId="6352" xr:uid="{00000000-0005-0000-0000-0000D0180000}"/>
    <cellStyle name="Normal 17 33 3 4" xfId="6353" xr:uid="{00000000-0005-0000-0000-0000D1180000}"/>
    <cellStyle name="Normal 17 33 3 4 2" xfId="6354" xr:uid="{00000000-0005-0000-0000-0000D2180000}"/>
    <cellStyle name="Normal 17 33 3 5" xfId="6355" xr:uid="{00000000-0005-0000-0000-0000D3180000}"/>
    <cellStyle name="Normal 17 33 3 5 2" xfId="6356" xr:uid="{00000000-0005-0000-0000-0000D4180000}"/>
    <cellStyle name="Normal 17 33 3 6" xfId="6357" xr:uid="{00000000-0005-0000-0000-0000D5180000}"/>
    <cellStyle name="Normal 17 33 3 6 2" xfId="6358" xr:uid="{00000000-0005-0000-0000-0000D6180000}"/>
    <cellStyle name="Normal 17 33 3 7" xfId="6359" xr:uid="{00000000-0005-0000-0000-0000D7180000}"/>
    <cellStyle name="Normal 17 33 3 7 2" xfId="6360" xr:uid="{00000000-0005-0000-0000-0000D8180000}"/>
    <cellStyle name="Normal 17 33 3 8" xfId="6361" xr:uid="{00000000-0005-0000-0000-0000D9180000}"/>
    <cellStyle name="Normal 17 33 3 8 2" xfId="6362" xr:uid="{00000000-0005-0000-0000-0000DA180000}"/>
    <cellStyle name="Normal 17 33 3 9" xfId="6363" xr:uid="{00000000-0005-0000-0000-0000DB180000}"/>
    <cellStyle name="Normal 17 33 3 9 2" xfId="6364" xr:uid="{00000000-0005-0000-0000-0000DC180000}"/>
    <cellStyle name="Normal 17 33 4" xfId="6365" xr:uid="{00000000-0005-0000-0000-0000DD180000}"/>
    <cellStyle name="Normal 17 33 4 2" xfId="6366" xr:uid="{00000000-0005-0000-0000-0000DE180000}"/>
    <cellStyle name="Normal 17 33 5" xfId="6367" xr:uid="{00000000-0005-0000-0000-0000DF180000}"/>
    <cellStyle name="Normal 17 33 5 2" xfId="6368" xr:uid="{00000000-0005-0000-0000-0000E0180000}"/>
    <cellStyle name="Normal 17 33 6" xfId="6369" xr:uid="{00000000-0005-0000-0000-0000E1180000}"/>
    <cellStyle name="Normal 17 33 6 2" xfId="6370" xr:uid="{00000000-0005-0000-0000-0000E2180000}"/>
    <cellStyle name="Normal 17 33 7" xfId="6371" xr:uid="{00000000-0005-0000-0000-0000E3180000}"/>
    <cellStyle name="Normal 17 33 7 2" xfId="6372" xr:uid="{00000000-0005-0000-0000-0000E4180000}"/>
    <cellStyle name="Normal 17 33 8" xfId="6373" xr:uid="{00000000-0005-0000-0000-0000E5180000}"/>
    <cellStyle name="Normal 17 33 8 2" xfId="6374" xr:uid="{00000000-0005-0000-0000-0000E6180000}"/>
    <cellStyle name="Normal 17 33 9" xfId="6375" xr:uid="{00000000-0005-0000-0000-0000E7180000}"/>
    <cellStyle name="Normal 17 33 9 2" xfId="6376" xr:uid="{00000000-0005-0000-0000-0000E8180000}"/>
    <cellStyle name="Normal 17 34" xfId="6377" xr:uid="{00000000-0005-0000-0000-0000E9180000}"/>
    <cellStyle name="Normal 17 34 10" xfId="6378" xr:uid="{00000000-0005-0000-0000-0000EA180000}"/>
    <cellStyle name="Normal 17 34 10 2" xfId="6379" xr:uid="{00000000-0005-0000-0000-0000EB180000}"/>
    <cellStyle name="Normal 17 34 11" xfId="6380" xr:uid="{00000000-0005-0000-0000-0000EC180000}"/>
    <cellStyle name="Normal 17 34 11 2" xfId="6381" xr:uid="{00000000-0005-0000-0000-0000ED180000}"/>
    <cellStyle name="Normal 17 34 12" xfId="6382" xr:uid="{00000000-0005-0000-0000-0000EE180000}"/>
    <cellStyle name="Normal 17 34 12 2" xfId="6383" xr:uid="{00000000-0005-0000-0000-0000EF180000}"/>
    <cellStyle name="Normal 17 34 13" xfId="6384" xr:uid="{00000000-0005-0000-0000-0000F0180000}"/>
    <cellStyle name="Normal 17 34 13 2" xfId="6385" xr:uid="{00000000-0005-0000-0000-0000F1180000}"/>
    <cellStyle name="Normal 17 34 14" xfId="6386" xr:uid="{00000000-0005-0000-0000-0000F2180000}"/>
    <cellStyle name="Normal 17 34 14 2" xfId="6387" xr:uid="{00000000-0005-0000-0000-0000F3180000}"/>
    <cellStyle name="Normal 17 34 15" xfId="6388" xr:uid="{00000000-0005-0000-0000-0000F4180000}"/>
    <cellStyle name="Normal 17 34 15 2" xfId="6389" xr:uid="{00000000-0005-0000-0000-0000F5180000}"/>
    <cellStyle name="Normal 17 34 16" xfId="6390" xr:uid="{00000000-0005-0000-0000-0000F6180000}"/>
    <cellStyle name="Normal 17 34 2" xfId="6391" xr:uid="{00000000-0005-0000-0000-0000F7180000}"/>
    <cellStyle name="Normal 17 34 2 10" xfId="6392" xr:uid="{00000000-0005-0000-0000-0000F8180000}"/>
    <cellStyle name="Normal 17 34 2 10 2" xfId="6393" xr:uid="{00000000-0005-0000-0000-0000F9180000}"/>
    <cellStyle name="Normal 17 34 2 11" xfId="6394" xr:uid="{00000000-0005-0000-0000-0000FA180000}"/>
    <cellStyle name="Normal 17 34 2 11 2" xfId="6395" xr:uid="{00000000-0005-0000-0000-0000FB180000}"/>
    <cellStyle name="Normal 17 34 2 12" xfId="6396" xr:uid="{00000000-0005-0000-0000-0000FC180000}"/>
    <cellStyle name="Normal 17 34 2 12 2" xfId="6397" xr:uid="{00000000-0005-0000-0000-0000FD180000}"/>
    <cellStyle name="Normal 17 34 2 13" xfId="6398" xr:uid="{00000000-0005-0000-0000-0000FE180000}"/>
    <cellStyle name="Normal 17 34 2 13 2" xfId="6399" xr:uid="{00000000-0005-0000-0000-0000FF180000}"/>
    <cellStyle name="Normal 17 34 2 14" xfId="6400" xr:uid="{00000000-0005-0000-0000-000000190000}"/>
    <cellStyle name="Normal 17 34 2 14 2" xfId="6401" xr:uid="{00000000-0005-0000-0000-000001190000}"/>
    <cellStyle name="Normal 17 34 2 15" xfId="6402" xr:uid="{00000000-0005-0000-0000-000002190000}"/>
    <cellStyle name="Normal 17 34 2 2" xfId="6403" xr:uid="{00000000-0005-0000-0000-000003190000}"/>
    <cellStyle name="Normal 17 34 2 2 2" xfId="6404" xr:uid="{00000000-0005-0000-0000-000004190000}"/>
    <cellStyle name="Normal 17 34 2 3" xfId="6405" xr:uid="{00000000-0005-0000-0000-000005190000}"/>
    <cellStyle name="Normal 17 34 2 3 2" xfId="6406" xr:uid="{00000000-0005-0000-0000-000006190000}"/>
    <cellStyle name="Normal 17 34 2 4" xfId="6407" xr:uid="{00000000-0005-0000-0000-000007190000}"/>
    <cellStyle name="Normal 17 34 2 4 2" xfId="6408" xr:uid="{00000000-0005-0000-0000-000008190000}"/>
    <cellStyle name="Normal 17 34 2 5" xfId="6409" xr:uid="{00000000-0005-0000-0000-000009190000}"/>
    <cellStyle name="Normal 17 34 2 5 2" xfId="6410" xr:uid="{00000000-0005-0000-0000-00000A190000}"/>
    <cellStyle name="Normal 17 34 2 6" xfId="6411" xr:uid="{00000000-0005-0000-0000-00000B190000}"/>
    <cellStyle name="Normal 17 34 2 6 2" xfId="6412" xr:uid="{00000000-0005-0000-0000-00000C190000}"/>
    <cellStyle name="Normal 17 34 2 7" xfId="6413" xr:uid="{00000000-0005-0000-0000-00000D190000}"/>
    <cellStyle name="Normal 17 34 2 7 2" xfId="6414" xr:uid="{00000000-0005-0000-0000-00000E190000}"/>
    <cellStyle name="Normal 17 34 2 8" xfId="6415" xr:uid="{00000000-0005-0000-0000-00000F190000}"/>
    <cellStyle name="Normal 17 34 2 8 2" xfId="6416" xr:uid="{00000000-0005-0000-0000-000010190000}"/>
    <cellStyle name="Normal 17 34 2 9" xfId="6417" xr:uid="{00000000-0005-0000-0000-000011190000}"/>
    <cellStyle name="Normal 17 34 2 9 2" xfId="6418" xr:uid="{00000000-0005-0000-0000-000012190000}"/>
    <cellStyle name="Normal 17 34 3" xfId="6419" xr:uid="{00000000-0005-0000-0000-000013190000}"/>
    <cellStyle name="Normal 17 34 3 10" xfId="6420" xr:uid="{00000000-0005-0000-0000-000014190000}"/>
    <cellStyle name="Normal 17 34 3 10 2" xfId="6421" xr:uid="{00000000-0005-0000-0000-000015190000}"/>
    <cellStyle name="Normal 17 34 3 11" xfId="6422" xr:uid="{00000000-0005-0000-0000-000016190000}"/>
    <cellStyle name="Normal 17 34 3 2" xfId="6423" xr:uid="{00000000-0005-0000-0000-000017190000}"/>
    <cellStyle name="Normal 17 34 3 2 2" xfId="6424" xr:uid="{00000000-0005-0000-0000-000018190000}"/>
    <cellStyle name="Normal 17 34 3 3" xfId="6425" xr:uid="{00000000-0005-0000-0000-000019190000}"/>
    <cellStyle name="Normal 17 34 3 3 2" xfId="6426" xr:uid="{00000000-0005-0000-0000-00001A190000}"/>
    <cellStyle name="Normal 17 34 3 4" xfId="6427" xr:uid="{00000000-0005-0000-0000-00001B190000}"/>
    <cellStyle name="Normal 17 34 3 4 2" xfId="6428" xr:uid="{00000000-0005-0000-0000-00001C190000}"/>
    <cellStyle name="Normal 17 34 3 5" xfId="6429" xr:uid="{00000000-0005-0000-0000-00001D190000}"/>
    <cellStyle name="Normal 17 34 3 5 2" xfId="6430" xr:uid="{00000000-0005-0000-0000-00001E190000}"/>
    <cellStyle name="Normal 17 34 3 6" xfId="6431" xr:uid="{00000000-0005-0000-0000-00001F190000}"/>
    <cellStyle name="Normal 17 34 3 6 2" xfId="6432" xr:uid="{00000000-0005-0000-0000-000020190000}"/>
    <cellStyle name="Normal 17 34 3 7" xfId="6433" xr:uid="{00000000-0005-0000-0000-000021190000}"/>
    <cellStyle name="Normal 17 34 3 7 2" xfId="6434" xr:uid="{00000000-0005-0000-0000-000022190000}"/>
    <cellStyle name="Normal 17 34 3 8" xfId="6435" xr:uid="{00000000-0005-0000-0000-000023190000}"/>
    <cellStyle name="Normal 17 34 3 8 2" xfId="6436" xr:uid="{00000000-0005-0000-0000-000024190000}"/>
    <cellStyle name="Normal 17 34 3 9" xfId="6437" xr:uid="{00000000-0005-0000-0000-000025190000}"/>
    <cellStyle name="Normal 17 34 3 9 2" xfId="6438" xr:uid="{00000000-0005-0000-0000-000026190000}"/>
    <cellStyle name="Normal 17 34 4" xfId="6439" xr:uid="{00000000-0005-0000-0000-000027190000}"/>
    <cellStyle name="Normal 17 34 4 2" xfId="6440" xr:uid="{00000000-0005-0000-0000-000028190000}"/>
    <cellStyle name="Normal 17 34 5" xfId="6441" xr:uid="{00000000-0005-0000-0000-000029190000}"/>
    <cellStyle name="Normal 17 34 5 2" xfId="6442" xr:uid="{00000000-0005-0000-0000-00002A190000}"/>
    <cellStyle name="Normal 17 34 6" xfId="6443" xr:uid="{00000000-0005-0000-0000-00002B190000}"/>
    <cellStyle name="Normal 17 34 6 2" xfId="6444" xr:uid="{00000000-0005-0000-0000-00002C190000}"/>
    <cellStyle name="Normal 17 34 7" xfId="6445" xr:uid="{00000000-0005-0000-0000-00002D190000}"/>
    <cellStyle name="Normal 17 34 7 2" xfId="6446" xr:uid="{00000000-0005-0000-0000-00002E190000}"/>
    <cellStyle name="Normal 17 34 8" xfId="6447" xr:uid="{00000000-0005-0000-0000-00002F190000}"/>
    <cellStyle name="Normal 17 34 8 2" xfId="6448" xr:uid="{00000000-0005-0000-0000-000030190000}"/>
    <cellStyle name="Normal 17 34 9" xfId="6449" xr:uid="{00000000-0005-0000-0000-000031190000}"/>
    <cellStyle name="Normal 17 34 9 2" xfId="6450" xr:uid="{00000000-0005-0000-0000-000032190000}"/>
    <cellStyle name="Normal 17 35" xfId="6451" xr:uid="{00000000-0005-0000-0000-000033190000}"/>
    <cellStyle name="Normal 17 35 10" xfId="6452" xr:uid="{00000000-0005-0000-0000-000034190000}"/>
    <cellStyle name="Normal 17 35 10 2" xfId="6453" xr:uid="{00000000-0005-0000-0000-000035190000}"/>
    <cellStyle name="Normal 17 35 11" xfId="6454" xr:uid="{00000000-0005-0000-0000-000036190000}"/>
    <cellStyle name="Normal 17 35 11 2" xfId="6455" xr:uid="{00000000-0005-0000-0000-000037190000}"/>
    <cellStyle name="Normal 17 35 12" xfId="6456" xr:uid="{00000000-0005-0000-0000-000038190000}"/>
    <cellStyle name="Normal 17 35 12 2" xfId="6457" xr:uid="{00000000-0005-0000-0000-000039190000}"/>
    <cellStyle name="Normal 17 35 13" xfId="6458" xr:uid="{00000000-0005-0000-0000-00003A190000}"/>
    <cellStyle name="Normal 17 35 13 2" xfId="6459" xr:uid="{00000000-0005-0000-0000-00003B190000}"/>
    <cellStyle name="Normal 17 35 14" xfId="6460" xr:uid="{00000000-0005-0000-0000-00003C190000}"/>
    <cellStyle name="Normal 17 35 14 2" xfId="6461" xr:uid="{00000000-0005-0000-0000-00003D190000}"/>
    <cellStyle name="Normal 17 35 15" xfId="6462" xr:uid="{00000000-0005-0000-0000-00003E190000}"/>
    <cellStyle name="Normal 17 35 15 2" xfId="6463" xr:uid="{00000000-0005-0000-0000-00003F190000}"/>
    <cellStyle name="Normal 17 35 16" xfId="6464" xr:uid="{00000000-0005-0000-0000-000040190000}"/>
    <cellStyle name="Normal 17 35 2" xfId="6465" xr:uid="{00000000-0005-0000-0000-000041190000}"/>
    <cellStyle name="Normal 17 35 2 10" xfId="6466" xr:uid="{00000000-0005-0000-0000-000042190000}"/>
    <cellStyle name="Normal 17 35 2 10 2" xfId="6467" xr:uid="{00000000-0005-0000-0000-000043190000}"/>
    <cellStyle name="Normal 17 35 2 11" xfId="6468" xr:uid="{00000000-0005-0000-0000-000044190000}"/>
    <cellStyle name="Normal 17 35 2 11 2" xfId="6469" xr:uid="{00000000-0005-0000-0000-000045190000}"/>
    <cellStyle name="Normal 17 35 2 12" xfId="6470" xr:uid="{00000000-0005-0000-0000-000046190000}"/>
    <cellStyle name="Normal 17 35 2 12 2" xfId="6471" xr:uid="{00000000-0005-0000-0000-000047190000}"/>
    <cellStyle name="Normal 17 35 2 13" xfId="6472" xr:uid="{00000000-0005-0000-0000-000048190000}"/>
    <cellStyle name="Normal 17 35 2 13 2" xfId="6473" xr:uid="{00000000-0005-0000-0000-000049190000}"/>
    <cellStyle name="Normal 17 35 2 14" xfId="6474" xr:uid="{00000000-0005-0000-0000-00004A190000}"/>
    <cellStyle name="Normal 17 35 2 14 2" xfId="6475" xr:uid="{00000000-0005-0000-0000-00004B190000}"/>
    <cellStyle name="Normal 17 35 2 15" xfId="6476" xr:uid="{00000000-0005-0000-0000-00004C190000}"/>
    <cellStyle name="Normal 17 35 2 2" xfId="6477" xr:uid="{00000000-0005-0000-0000-00004D190000}"/>
    <cellStyle name="Normal 17 35 2 2 2" xfId="6478" xr:uid="{00000000-0005-0000-0000-00004E190000}"/>
    <cellStyle name="Normal 17 35 2 3" xfId="6479" xr:uid="{00000000-0005-0000-0000-00004F190000}"/>
    <cellStyle name="Normal 17 35 2 3 2" xfId="6480" xr:uid="{00000000-0005-0000-0000-000050190000}"/>
    <cellStyle name="Normal 17 35 2 4" xfId="6481" xr:uid="{00000000-0005-0000-0000-000051190000}"/>
    <cellStyle name="Normal 17 35 2 4 2" xfId="6482" xr:uid="{00000000-0005-0000-0000-000052190000}"/>
    <cellStyle name="Normal 17 35 2 5" xfId="6483" xr:uid="{00000000-0005-0000-0000-000053190000}"/>
    <cellStyle name="Normal 17 35 2 5 2" xfId="6484" xr:uid="{00000000-0005-0000-0000-000054190000}"/>
    <cellStyle name="Normal 17 35 2 6" xfId="6485" xr:uid="{00000000-0005-0000-0000-000055190000}"/>
    <cellStyle name="Normal 17 35 2 6 2" xfId="6486" xr:uid="{00000000-0005-0000-0000-000056190000}"/>
    <cellStyle name="Normal 17 35 2 7" xfId="6487" xr:uid="{00000000-0005-0000-0000-000057190000}"/>
    <cellStyle name="Normal 17 35 2 7 2" xfId="6488" xr:uid="{00000000-0005-0000-0000-000058190000}"/>
    <cellStyle name="Normal 17 35 2 8" xfId="6489" xr:uid="{00000000-0005-0000-0000-000059190000}"/>
    <cellStyle name="Normal 17 35 2 8 2" xfId="6490" xr:uid="{00000000-0005-0000-0000-00005A190000}"/>
    <cellStyle name="Normal 17 35 2 9" xfId="6491" xr:uid="{00000000-0005-0000-0000-00005B190000}"/>
    <cellStyle name="Normal 17 35 2 9 2" xfId="6492" xr:uid="{00000000-0005-0000-0000-00005C190000}"/>
    <cellStyle name="Normal 17 35 3" xfId="6493" xr:uid="{00000000-0005-0000-0000-00005D190000}"/>
    <cellStyle name="Normal 17 35 3 10" xfId="6494" xr:uid="{00000000-0005-0000-0000-00005E190000}"/>
    <cellStyle name="Normal 17 35 3 10 2" xfId="6495" xr:uid="{00000000-0005-0000-0000-00005F190000}"/>
    <cellStyle name="Normal 17 35 3 11" xfId="6496" xr:uid="{00000000-0005-0000-0000-000060190000}"/>
    <cellStyle name="Normal 17 35 3 2" xfId="6497" xr:uid="{00000000-0005-0000-0000-000061190000}"/>
    <cellStyle name="Normal 17 35 3 2 2" xfId="6498" xr:uid="{00000000-0005-0000-0000-000062190000}"/>
    <cellStyle name="Normal 17 35 3 3" xfId="6499" xr:uid="{00000000-0005-0000-0000-000063190000}"/>
    <cellStyle name="Normal 17 35 3 3 2" xfId="6500" xr:uid="{00000000-0005-0000-0000-000064190000}"/>
    <cellStyle name="Normal 17 35 3 4" xfId="6501" xr:uid="{00000000-0005-0000-0000-000065190000}"/>
    <cellStyle name="Normal 17 35 3 4 2" xfId="6502" xr:uid="{00000000-0005-0000-0000-000066190000}"/>
    <cellStyle name="Normal 17 35 3 5" xfId="6503" xr:uid="{00000000-0005-0000-0000-000067190000}"/>
    <cellStyle name="Normal 17 35 3 5 2" xfId="6504" xr:uid="{00000000-0005-0000-0000-000068190000}"/>
    <cellStyle name="Normal 17 35 3 6" xfId="6505" xr:uid="{00000000-0005-0000-0000-000069190000}"/>
    <cellStyle name="Normal 17 35 3 6 2" xfId="6506" xr:uid="{00000000-0005-0000-0000-00006A190000}"/>
    <cellStyle name="Normal 17 35 3 7" xfId="6507" xr:uid="{00000000-0005-0000-0000-00006B190000}"/>
    <cellStyle name="Normal 17 35 3 7 2" xfId="6508" xr:uid="{00000000-0005-0000-0000-00006C190000}"/>
    <cellStyle name="Normal 17 35 3 8" xfId="6509" xr:uid="{00000000-0005-0000-0000-00006D190000}"/>
    <cellStyle name="Normal 17 35 3 8 2" xfId="6510" xr:uid="{00000000-0005-0000-0000-00006E190000}"/>
    <cellStyle name="Normal 17 35 3 9" xfId="6511" xr:uid="{00000000-0005-0000-0000-00006F190000}"/>
    <cellStyle name="Normal 17 35 3 9 2" xfId="6512" xr:uid="{00000000-0005-0000-0000-000070190000}"/>
    <cellStyle name="Normal 17 35 4" xfId="6513" xr:uid="{00000000-0005-0000-0000-000071190000}"/>
    <cellStyle name="Normal 17 35 4 2" xfId="6514" xr:uid="{00000000-0005-0000-0000-000072190000}"/>
    <cellStyle name="Normal 17 35 5" xfId="6515" xr:uid="{00000000-0005-0000-0000-000073190000}"/>
    <cellStyle name="Normal 17 35 5 2" xfId="6516" xr:uid="{00000000-0005-0000-0000-000074190000}"/>
    <cellStyle name="Normal 17 35 6" xfId="6517" xr:uid="{00000000-0005-0000-0000-000075190000}"/>
    <cellStyle name="Normal 17 35 6 2" xfId="6518" xr:uid="{00000000-0005-0000-0000-000076190000}"/>
    <cellStyle name="Normal 17 35 7" xfId="6519" xr:uid="{00000000-0005-0000-0000-000077190000}"/>
    <cellStyle name="Normal 17 35 7 2" xfId="6520" xr:uid="{00000000-0005-0000-0000-000078190000}"/>
    <cellStyle name="Normal 17 35 8" xfId="6521" xr:uid="{00000000-0005-0000-0000-000079190000}"/>
    <cellStyle name="Normal 17 35 8 2" xfId="6522" xr:uid="{00000000-0005-0000-0000-00007A190000}"/>
    <cellStyle name="Normal 17 35 9" xfId="6523" xr:uid="{00000000-0005-0000-0000-00007B190000}"/>
    <cellStyle name="Normal 17 35 9 2" xfId="6524" xr:uid="{00000000-0005-0000-0000-00007C190000}"/>
    <cellStyle name="Normal 17 36" xfId="6525" xr:uid="{00000000-0005-0000-0000-00007D190000}"/>
    <cellStyle name="Normal 17 36 10" xfId="6526" xr:uid="{00000000-0005-0000-0000-00007E190000}"/>
    <cellStyle name="Normal 17 36 10 2" xfId="6527" xr:uid="{00000000-0005-0000-0000-00007F190000}"/>
    <cellStyle name="Normal 17 36 11" xfId="6528" xr:uid="{00000000-0005-0000-0000-000080190000}"/>
    <cellStyle name="Normal 17 36 11 2" xfId="6529" xr:uid="{00000000-0005-0000-0000-000081190000}"/>
    <cellStyle name="Normal 17 36 12" xfId="6530" xr:uid="{00000000-0005-0000-0000-000082190000}"/>
    <cellStyle name="Normal 17 36 12 2" xfId="6531" xr:uid="{00000000-0005-0000-0000-000083190000}"/>
    <cellStyle name="Normal 17 36 13" xfId="6532" xr:uid="{00000000-0005-0000-0000-000084190000}"/>
    <cellStyle name="Normal 17 36 13 2" xfId="6533" xr:uid="{00000000-0005-0000-0000-000085190000}"/>
    <cellStyle name="Normal 17 36 14" xfId="6534" xr:uid="{00000000-0005-0000-0000-000086190000}"/>
    <cellStyle name="Normal 17 36 14 2" xfId="6535" xr:uid="{00000000-0005-0000-0000-000087190000}"/>
    <cellStyle name="Normal 17 36 15" xfId="6536" xr:uid="{00000000-0005-0000-0000-000088190000}"/>
    <cellStyle name="Normal 17 36 15 2" xfId="6537" xr:uid="{00000000-0005-0000-0000-000089190000}"/>
    <cellStyle name="Normal 17 36 16" xfId="6538" xr:uid="{00000000-0005-0000-0000-00008A190000}"/>
    <cellStyle name="Normal 17 36 2" xfId="6539" xr:uid="{00000000-0005-0000-0000-00008B190000}"/>
    <cellStyle name="Normal 17 36 2 10" xfId="6540" xr:uid="{00000000-0005-0000-0000-00008C190000}"/>
    <cellStyle name="Normal 17 36 2 10 2" xfId="6541" xr:uid="{00000000-0005-0000-0000-00008D190000}"/>
    <cellStyle name="Normal 17 36 2 11" xfId="6542" xr:uid="{00000000-0005-0000-0000-00008E190000}"/>
    <cellStyle name="Normal 17 36 2 11 2" xfId="6543" xr:uid="{00000000-0005-0000-0000-00008F190000}"/>
    <cellStyle name="Normal 17 36 2 12" xfId="6544" xr:uid="{00000000-0005-0000-0000-000090190000}"/>
    <cellStyle name="Normal 17 36 2 12 2" xfId="6545" xr:uid="{00000000-0005-0000-0000-000091190000}"/>
    <cellStyle name="Normal 17 36 2 13" xfId="6546" xr:uid="{00000000-0005-0000-0000-000092190000}"/>
    <cellStyle name="Normal 17 36 2 13 2" xfId="6547" xr:uid="{00000000-0005-0000-0000-000093190000}"/>
    <cellStyle name="Normal 17 36 2 14" xfId="6548" xr:uid="{00000000-0005-0000-0000-000094190000}"/>
    <cellStyle name="Normal 17 36 2 14 2" xfId="6549" xr:uid="{00000000-0005-0000-0000-000095190000}"/>
    <cellStyle name="Normal 17 36 2 15" xfId="6550" xr:uid="{00000000-0005-0000-0000-000096190000}"/>
    <cellStyle name="Normal 17 36 2 2" xfId="6551" xr:uid="{00000000-0005-0000-0000-000097190000}"/>
    <cellStyle name="Normal 17 36 2 2 2" xfId="6552" xr:uid="{00000000-0005-0000-0000-000098190000}"/>
    <cellStyle name="Normal 17 36 2 3" xfId="6553" xr:uid="{00000000-0005-0000-0000-000099190000}"/>
    <cellStyle name="Normal 17 36 2 3 2" xfId="6554" xr:uid="{00000000-0005-0000-0000-00009A190000}"/>
    <cellStyle name="Normal 17 36 2 4" xfId="6555" xr:uid="{00000000-0005-0000-0000-00009B190000}"/>
    <cellStyle name="Normal 17 36 2 4 2" xfId="6556" xr:uid="{00000000-0005-0000-0000-00009C190000}"/>
    <cellStyle name="Normal 17 36 2 5" xfId="6557" xr:uid="{00000000-0005-0000-0000-00009D190000}"/>
    <cellStyle name="Normal 17 36 2 5 2" xfId="6558" xr:uid="{00000000-0005-0000-0000-00009E190000}"/>
    <cellStyle name="Normal 17 36 2 6" xfId="6559" xr:uid="{00000000-0005-0000-0000-00009F190000}"/>
    <cellStyle name="Normal 17 36 2 6 2" xfId="6560" xr:uid="{00000000-0005-0000-0000-0000A0190000}"/>
    <cellStyle name="Normal 17 36 2 7" xfId="6561" xr:uid="{00000000-0005-0000-0000-0000A1190000}"/>
    <cellStyle name="Normal 17 36 2 7 2" xfId="6562" xr:uid="{00000000-0005-0000-0000-0000A2190000}"/>
    <cellStyle name="Normal 17 36 2 8" xfId="6563" xr:uid="{00000000-0005-0000-0000-0000A3190000}"/>
    <cellStyle name="Normal 17 36 2 8 2" xfId="6564" xr:uid="{00000000-0005-0000-0000-0000A4190000}"/>
    <cellStyle name="Normal 17 36 2 9" xfId="6565" xr:uid="{00000000-0005-0000-0000-0000A5190000}"/>
    <cellStyle name="Normal 17 36 2 9 2" xfId="6566" xr:uid="{00000000-0005-0000-0000-0000A6190000}"/>
    <cellStyle name="Normal 17 36 3" xfId="6567" xr:uid="{00000000-0005-0000-0000-0000A7190000}"/>
    <cellStyle name="Normal 17 36 3 10" xfId="6568" xr:uid="{00000000-0005-0000-0000-0000A8190000}"/>
    <cellStyle name="Normal 17 36 3 10 2" xfId="6569" xr:uid="{00000000-0005-0000-0000-0000A9190000}"/>
    <cellStyle name="Normal 17 36 3 11" xfId="6570" xr:uid="{00000000-0005-0000-0000-0000AA190000}"/>
    <cellStyle name="Normal 17 36 3 2" xfId="6571" xr:uid="{00000000-0005-0000-0000-0000AB190000}"/>
    <cellStyle name="Normal 17 36 3 2 2" xfId="6572" xr:uid="{00000000-0005-0000-0000-0000AC190000}"/>
    <cellStyle name="Normal 17 36 3 3" xfId="6573" xr:uid="{00000000-0005-0000-0000-0000AD190000}"/>
    <cellStyle name="Normal 17 36 3 3 2" xfId="6574" xr:uid="{00000000-0005-0000-0000-0000AE190000}"/>
    <cellStyle name="Normal 17 36 3 4" xfId="6575" xr:uid="{00000000-0005-0000-0000-0000AF190000}"/>
    <cellStyle name="Normal 17 36 3 4 2" xfId="6576" xr:uid="{00000000-0005-0000-0000-0000B0190000}"/>
    <cellStyle name="Normal 17 36 3 5" xfId="6577" xr:uid="{00000000-0005-0000-0000-0000B1190000}"/>
    <cellStyle name="Normal 17 36 3 5 2" xfId="6578" xr:uid="{00000000-0005-0000-0000-0000B2190000}"/>
    <cellStyle name="Normal 17 36 3 6" xfId="6579" xr:uid="{00000000-0005-0000-0000-0000B3190000}"/>
    <cellStyle name="Normal 17 36 3 6 2" xfId="6580" xr:uid="{00000000-0005-0000-0000-0000B4190000}"/>
    <cellStyle name="Normal 17 36 3 7" xfId="6581" xr:uid="{00000000-0005-0000-0000-0000B5190000}"/>
    <cellStyle name="Normal 17 36 3 7 2" xfId="6582" xr:uid="{00000000-0005-0000-0000-0000B6190000}"/>
    <cellStyle name="Normal 17 36 3 8" xfId="6583" xr:uid="{00000000-0005-0000-0000-0000B7190000}"/>
    <cellStyle name="Normal 17 36 3 8 2" xfId="6584" xr:uid="{00000000-0005-0000-0000-0000B8190000}"/>
    <cellStyle name="Normal 17 36 3 9" xfId="6585" xr:uid="{00000000-0005-0000-0000-0000B9190000}"/>
    <cellStyle name="Normal 17 36 3 9 2" xfId="6586" xr:uid="{00000000-0005-0000-0000-0000BA190000}"/>
    <cellStyle name="Normal 17 36 4" xfId="6587" xr:uid="{00000000-0005-0000-0000-0000BB190000}"/>
    <cellStyle name="Normal 17 36 4 2" xfId="6588" xr:uid="{00000000-0005-0000-0000-0000BC190000}"/>
    <cellStyle name="Normal 17 36 5" xfId="6589" xr:uid="{00000000-0005-0000-0000-0000BD190000}"/>
    <cellStyle name="Normal 17 36 5 2" xfId="6590" xr:uid="{00000000-0005-0000-0000-0000BE190000}"/>
    <cellStyle name="Normal 17 36 6" xfId="6591" xr:uid="{00000000-0005-0000-0000-0000BF190000}"/>
    <cellStyle name="Normal 17 36 6 2" xfId="6592" xr:uid="{00000000-0005-0000-0000-0000C0190000}"/>
    <cellStyle name="Normal 17 36 7" xfId="6593" xr:uid="{00000000-0005-0000-0000-0000C1190000}"/>
    <cellStyle name="Normal 17 36 7 2" xfId="6594" xr:uid="{00000000-0005-0000-0000-0000C2190000}"/>
    <cellStyle name="Normal 17 36 8" xfId="6595" xr:uid="{00000000-0005-0000-0000-0000C3190000}"/>
    <cellStyle name="Normal 17 36 8 2" xfId="6596" xr:uid="{00000000-0005-0000-0000-0000C4190000}"/>
    <cellStyle name="Normal 17 36 9" xfId="6597" xr:uid="{00000000-0005-0000-0000-0000C5190000}"/>
    <cellStyle name="Normal 17 36 9 2" xfId="6598" xr:uid="{00000000-0005-0000-0000-0000C6190000}"/>
    <cellStyle name="Normal 17 37" xfId="6599" xr:uid="{00000000-0005-0000-0000-0000C7190000}"/>
    <cellStyle name="Normal 17 37 10" xfId="6600" xr:uid="{00000000-0005-0000-0000-0000C8190000}"/>
    <cellStyle name="Normal 17 37 10 2" xfId="6601" xr:uid="{00000000-0005-0000-0000-0000C9190000}"/>
    <cellStyle name="Normal 17 37 11" xfId="6602" xr:uid="{00000000-0005-0000-0000-0000CA190000}"/>
    <cellStyle name="Normal 17 37 11 2" xfId="6603" xr:uid="{00000000-0005-0000-0000-0000CB190000}"/>
    <cellStyle name="Normal 17 37 12" xfId="6604" xr:uid="{00000000-0005-0000-0000-0000CC190000}"/>
    <cellStyle name="Normal 17 37 12 2" xfId="6605" xr:uid="{00000000-0005-0000-0000-0000CD190000}"/>
    <cellStyle name="Normal 17 37 13" xfId="6606" xr:uid="{00000000-0005-0000-0000-0000CE190000}"/>
    <cellStyle name="Normal 17 37 13 2" xfId="6607" xr:uid="{00000000-0005-0000-0000-0000CF190000}"/>
    <cellStyle name="Normal 17 37 14" xfId="6608" xr:uid="{00000000-0005-0000-0000-0000D0190000}"/>
    <cellStyle name="Normal 17 37 14 2" xfId="6609" xr:uid="{00000000-0005-0000-0000-0000D1190000}"/>
    <cellStyle name="Normal 17 37 15" xfId="6610" xr:uid="{00000000-0005-0000-0000-0000D2190000}"/>
    <cellStyle name="Normal 17 37 15 2" xfId="6611" xr:uid="{00000000-0005-0000-0000-0000D3190000}"/>
    <cellStyle name="Normal 17 37 16" xfId="6612" xr:uid="{00000000-0005-0000-0000-0000D4190000}"/>
    <cellStyle name="Normal 17 37 2" xfId="6613" xr:uid="{00000000-0005-0000-0000-0000D5190000}"/>
    <cellStyle name="Normal 17 37 2 10" xfId="6614" xr:uid="{00000000-0005-0000-0000-0000D6190000}"/>
    <cellStyle name="Normal 17 37 2 10 2" xfId="6615" xr:uid="{00000000-0005-0000-0000-0000D7190000}"/>
    <cellStyle name="Normal 17 37 2 11" xfId="6616" xr:uid="{00000000-0005-0000-0000-0000D8190000}"/>
    <cellStyle name="Normal 17 37 2 11 2" xfId="6617" xr:uid="{00000000-0005-0000-0000-0000D9190000}"/>
    <cellStyle name="Normal 17 37 2 12" xfId="6618" xr:uid="{00000000-0005-0000-0000-0000DA190000}"/>
    <cellStyle name="Normal 17 37 2 12 2" xfId="6619" xr:uid="{00000000-0005-0000-0000-0000DB190000}"/>
    <cellStyle name="Normal 17 37 2 13" xfId="6620" xr:uid="{00000000-0005-0000-0000-0000DC190000}"/>
    <cellStyle name="Normal 17 37 2 13 2" xfId="6621" xr:uid="{00000000-0005-0000-0000-0000DD190000}"/>
    <cellStyle name="Normal 17 37 2 14" xfId="6622" xr:uid="{00000000-0005-0000-0000-0000DE190000}"/>
    <cellStyle name="Normal 17 37 2 14 2" xfId="6623" xr:uid="{00000000-0005-0000-0000-0000DF190000}"/>
    <cellStyle name="Normal 17 37 2 15" xfId="6624" xr:uid="{00000000-0005-0000-0000-0000E0190000}"/>
    <cellStyle name="Normal 17 37 2 2" xfId="6625" xr:uid="{00000000-0005-0000-0000-0000E1190000}"/>
    <cellStyle name="Normal 17 37 2 2 2" xfId="6626" xr:uid="{00000000-0005-0000-0000-0000E2190000}"/>
    <cellStyle name="Normal 17 37 2 3" xfId="6627" xr:uid="{00000000-0005-0000-0000-0000E3190000}"/>
    <cellStyle name="Normal 17 37 2 3 2" xfId="6628" xr:uid="{00000000-0005-0000-0000-0000E4190000}"/>
    <cellStyle name="Normal 17 37 2 4" xfId="6629" xr:uid="{00000000-0005-0000-0000-0000E5190000}"/>
    <cellStyle name="Normal 17 37 2 4 2" xfId="6630" xr:uid="{00000000-0005-0000-0000-0000E6190000}"/>
    <cellStyle name="Normal 17 37 2 5" xfId="6631" xr:uid="{00000000-0005-0000-0000-0000E7190000}"/>
    <cellStyle name="Normal 17 37 2 5 2" xfId="6632" xr:uid="{00000000-0005-0000-0000-0000E8190000}"/>
    <cellStyle name="Normal 17 37 2 6" xfId="6633" xr:uid="{00000000-0005-0000-0000-0000E9190000}"/>
    <cellStyle name="Normal 17 37 2 6 2" xfId="6634" xr:uid="{00000000-0005-0000-0000-0000EA190000}"/>
    <cellStyle name="Normal 17 37 2 7" xfId="6635" xr:uid="{00000000-0005-0000-0000-0000EB190000}"/>
    <cellStyle name="Normal 17 37 2 7 2" xfId="6636" xr:uid="{00000000-0005-0000-0000-0000EC190000}"/>
    <cellStyle name="Normal 17 37 2 8" xfId="6637" xr:uid="{00000000-0005-0000-0000-0000ED190000}"/>
    <cellStyle name="Normal 17 37 2 8 2" xfId="6638" xr:uid="{00000000-0005-0000-0000-0000EE190000}"/>
    <cellStyle name="Normal 17 37 2 9" xfId="6639" xr:uid="{00000000-0005-0000-0000-0000EF190000}"/>
    <cellStyle name="Normal 17 37 2 9 2" xfId="6640" xr:uid="{00000000-0005-0000-0000-0000F0190000}"/>
    <cellStyle name="Normal 17 37 3" xfId="6641" xr:uid="{00000000-0005-0000-0000-0000F1190000}"/>
    <cellStyle name="Normal 17 37 3 10" xfId="6642" xr:uid="{00000000-0005-0000-0000-0000F2190000}"/>
    <cellStyle name="Normal 17 37 3 10 2" xfId="6643" xr:uid="{00000000-0005-0000-0000-0000F3190000}"/>
    <cellStyle name="Normal 17 37 3 11" xfId="6644" xr:uid="{00000000-0005-0000-0000-0000F4190000}"/>
    <cellStyle name="Normal 17 37 3 2" xfId="6645" xr:uid="{00000000-0005-0000-0000-0000F5190000}"/>
    <cellStyle name="Normal 17 37 3 2 2" xfId="6646" xr:uid="{00000000-0005-0000-0000-0000F6190000}"/>
    <cellStyle name="Normal 17 37 3 3" xfId="6647" xr:uid="{00000000-0005-0000-0000-0000F7190000}"/>
    <cellStyle name="Normal 17 37 3 3 2" xfId="6648" xr:uid="{00000000-0005-0000-0000-0000F8190000}"/>
    <cellStyle name="Normal 17 37 3 4" xfId="6649" xr:uid="{00000000-0005-0000-0000-0000F9190000}"/>
    <cellStyle name="Normal 17 37 3 4 2" xfId="6650" xr:uid="{00000000-0005-0000-0000-0000FA190000}"/>
    <cellStyle name="Normal 17 37 3 5" xfId="6651" xr:uid="{00000000-0005-0000-0000-0000FB190000}"/>
    <cellStyle name="Normal 17 37 3 6" xfId="6652" xr:uid="{00000000-0005-0000-0000-0000FC190000}"/>
    <cellStyle name="Normal 17 37 3 7" xfId="6653" xr:uid="{00000000-0005-0000-0000-0000FD190000}"/>
    <cellStyle name="Normal 17 37 3 8" xfId="6654" xr:uid="{00000000-0005-0000-0000-0000FE190000}"/>
    <cellStyle name="Normal 17 37 3 9" xfId="6655" xr:uid="{00000000-0005-0000-0000-0000FF190000}"/>
    <cellStyle name="Normal 17 37 4" xfId="6656" xr:uid="{00000000-0005-0000-0000-0000001A0000}"/>
    <cellStyle name="Normal 17 37 5" xfId="6657" xr:uid="{00000000-0005-0000-0000-0000011A0000}"/>
    <cellStyle name="Normal 17 37 6" xfId="6658" xr:uid="{00000000-0005-0000-0000-0000021A0000}"/>
    <cellStyle name="Normal 17 37 7" xfId="6659" xr:uid="{00000000-0005-0000-0000-0000031A0000}"/>
    <cellStyle name="Normal 17 37 8" xfId="6660" xr:uid="{00000000-0005-0000-0000-0000041A0000}"/>
    <cellStyle name="Normal 17 37 9" xfId="6661" xr:uid="{00000000-0005-0000-0000-0000051A0000}"/>
    <cellStyle name="Normal 17 38" xfId="6662" xr:uid="{00000000-0005-0000-0000-0000061A0000}"/>
    <cellStyle name="Normal 17 38 10" xfId="6663" xr:uid="{00000000-0005-0000-0000-0000071A0000}"/>
    <cellStyle name="Normal 17 38 11" xfId="6664" xr:uid="{00000000-0005-0000-0000-0000081A0000}"/>
    <cellStyle name="Normal 17 38 12" xfId="6665" xr:uid="{00000000-0005-0000-0000-0000091A0000}"/>
    <cellStyle name="Normal 17 38 13" xfId="6666" xr:uid="{00000000-0005-0000-0000-00000A1A0000}"/>
    <cellStyle name="Normal 17 38 14" xfId="6667" xr:uid="{00000000-0005-0000-0000-00000B1A0000}"/>
    <cellStyle name="Normal 17 38 15" xfId="6668" xr:uid="{00000000-0005-0000-0000-00000C1A0000}"/>
    <cellStyle name="Normal 17 38 2" xfId="6669" xr:uid="{00000000-0005-0000-0000-00000D1A0000}"/>
    <cellStyle name="Normal 17 38 2 10" xfId="6670" xr:uid="{00000000-0005-0000-0000-00000E1A0000}"/>
    <cellStyle name="Normal 17 38 2 11" xfId="6671" xr:uid="{00000000-0005-0000-0000-00000F1A0000}"/>
    <cellStyle name="Normal 17 38 2 12" xfId="6672" xr:uid="{00000000-0005-0000-0000-0000101A0000}"/>
    <cellStyle name="Normal 17 38 2 13" xfId="6673" xr:uid="{00000000-0005-0000-0000-0000111A0000}"/>
    <cellStyle name="Normal 17 38 2 14" xfId="6674" xr:uid="{00000000-0005-0000-0000-0000121A0000}"/>
    <cellStyle name="Normal 17 38 2 2" xfId="6675" xr:uid="{00000000-0005-0000-0000-0000131A0000}"/>
    <cellStyle name="Normal 17 38 2 3" xfId="6676" xr:uid="{00000000-0005-0000-0000-0000141A0000}"/>
    <cellStyle name="Normal 17 38 2 4" xfId="6677" xr:uid="{00000000-0005-0000-0000-0000151A0000}"/>
    <cellStyle name="Normal 17 38 2 5" xfId="6678" xr:uid="{00000000-0005-0000-0000-0000161A0000}"/>
    <cellStyle name="Normal 17 38 2 6" xfId="6679" xr:uid="{00000000-0005-0000-0000-0000171A0000}"/>
    <cellStyle name="Normal 17 38 2 7" xfId="6680" xr:uid="{00000000-0005-0000-0000-0000181A0000}"/>
    <cellStyle name="Normal 17 38 2 8" xfId="6681" xr:uid="{00000000-0005-0000-0000-0000191A0000}"/>
    <cellStyle name="Normal 17 38 2 9" xfId="6682" xr:uid="{00000000-0005-0000-0000-00001A1A0000}"/>
    <cellStyle name="Normal 17 38 3" xfId="6683" xr:uid="{00000000-0005-0000-0000-00001B1A0000}"/>
    <cellStyle name="Normal 17 38 3 10" xfId="6684" xr:uid="{00000000-0005-0000-0000-00001C1A0000}"/>
    <cellStyle name="Normal 17 38 3 2" xfId="6685" xr:uid="{00000000-0005-0000-0000-00001D1A0000}"/>
    <cellStyle name="Normal 17 38 3 3" xfId="6686" xr:uid="{00000000-0005-0000-0000-00001E1A0000}"/>
    <cellStyle name="Normal 17 38 3 4" xfId="6687" xr:uid="{00000000-0005-0000-0000-00001F1A0000}"/>
    <cellStyle name="Normal 17 38 3 5" xfId="6688" xr:uid="{00000000-0005-0000-0000-0000201A0000}"/>
    <cellStyle name="Normal 17 38 3 6" xfId="6689" xr:uid="{00000000-0005-0000-0000-0000211A0000}"/>
    <cellStyle name="Normal 17 38 3 7" xfId="6690" xr:uid="{00000000-0005-0000-0000-0000221A0000}"/>
    <cellStyle name="Normal 17 38 3 8" xfId="6691" xr:uid="{00000000-0005-0000-0000-0000231A0000}"/>
    <cellStyle name="Normal 17 38 3 9" xfId="6692" xr:uid="{00000000-0005-0000-0000-0000241A0000}"/>
    <cellStyle name="Normal 17 38 4" xfId="6693" xr:uid="{00000000-0005-0000-0000-0000251A0000}"/>
    <cellStyle name="Normal 17 38 5" xfId="6694" xr:uid="{00000000-0005-0000-0000-0000261A0000}"/>
    <cellStyle name="Normal 17 38 6" xfId="6695" xr:uid="{00000000-0005-0000-0000-0000271A0000}"/>
    <cellStyle name="Normal 17 38 7" xfId="6696" xr:uid="{00000000-0005-0000-0000-0000281A0000}"/>
    <cellStyle name="Normal 17 38 8" xfId="6697" xr:uid="{00000000-0005-0000-0000-0000291A0000}"/>
    <cellStyle name="Normal 17 38 9" xfId="6698" xr:uid="{00000000-0005-0000-0000-00002A1A0000}"/>
    <cellStyle name="Normal 17 39" xfId="6699" xr:uid="{00000000-0005-0000-0000-00002B1A0000}"/>
    <cellStyle name="Normal 17 39 10" xfId="6700" xr:uid="{00000000-0005-0000-0000-00002C1A0000}"/>
    <cellStyle name="Normal 17 39 11" xfId="6701" xr:uid="{00000000-0005-0000-0000-00002D1A0000}"/>
    <cellStyle name="Normal 17 39 12" xfId="6702" xr:uid="{00000000-0005-0000-0000-00002E1A0000}"/>
    <cellStyle name="Normal 17 39 13" xfId="6703" xr:uid="{00000000-0005-0000-0000-00002F1A0000}"/>
    <cellStyle name="Normal 17 39 14" xfId="6704" xr:uid="{00000000-0005-0000-0000-0000301A0000}"/>
    <cellStyle name="Normal 17 39 15" xfId="6705" xr:uid="{00000000-0005-0000-0000-0000311A0000}"/>
    <cellStyle name="Normal 17 39 2" xfId="6706" xr:uid="{00000000-0005-0000-0000-0000321A0000}"/>
    <cellStyle name="Normal 17 39 2 10" xfId="6707" xr:uid="{00000000-0005-0000-0000-0000331A0000}"/>
    <cellStyle name="Normal 17 39 2 11" xfId="6708" xr:uid="{00000000-0005-0000-0000-0000341A0000}"/>
    <cellStyle name="Normal 17 39 2 12" xfId="6709" xr:uid="{00000000-0005-0000-0000-0000351A0000}"/>
    <cellStyle name="Normal 17 39 2 13" xfId="6710" xr:uid="{00000000-0005-0000-0000-0000361A0000}"/>
    <cellStyle name="Normal 17 39 2 14" xfId="6711" xr:uid="{00000000-0005-0000-0000-0000371A0000}"/>
    <cellStyle name="Normal 17 39 2 2" xfId="6712" xr:uid="{00000000-0005-0000-0000-0000381A0000}"/>
    <cellStyle name="Normal 17 39 2 3" xfId="6713" xr:uid="{00000000-0005-0000-0000-0000391A0000}"/>
    <cellStyle name="Normal 17 39 2 4" xfId="6714" xr:uid="{00000000-0005-0000-0000-00003A1A0000}"/>
    <cellStyle name="Normal 17 39 2 5" xfId="6715" xr:uid="{00000000-0005-0000-0000-00003B1A0000}"/>
    <cellStyle name="Normal 17 39 2 6" xfId="6716" xr:uid="{00000000-0005-0000-0000-00003C1A0000}"/>
    <cellStyle name="Normal 17 39 2 7" xfId="6717" xr:uid="{00000000-0005-0000-0000-00003D1A0000}"/>
    <cellStyle name="Normal 17 39 2 8" xfId="6718" xr:uid="{00000000-0005-0000-0000-00003E1A0000}"/>
    <cellStyle name="Normal 17 39 2 9" xfId="6719" xr:uid="{00000000-0005-0000-0000-00003F1A0000}"/>
    <cellStyle name="Normal 17 39 3" xfId="6720" xr:uid="{00000000-0005-0000-0000-0000401A0000}"/>
    <cellStyle name="Normal 17 39 3 10" xfId="6721" xr:uid="{00000000-0005-0000-0000-0000411A0000}"/>
    <cellStyle name="Normal 17 39 3 2" xfId="6722" xr:uid="{00000000-0005-0000-0000-0000421A0000}"/>
    <cellStyle name="Normal 17 39 3 3" xfId="6723" xr:uid="{00000000-0005-0000-0000-0000431A0000}"/>
    <cellStyle name="Normal 17 39 3 4" xfId="6724" xr:uid="{00000000-0005-0000-0000-0000441A0000}"/>
    <cellStyle name="Normal 17 39 3 5" xfId="6725" xr:uid="{00000000-0005-0000-0000-0000451A0000}"/>
    <cellStyle name="Normal 17 39 3 6" xfId="6726" xr:uid="{00000000-0005-0000-0000-0000461A0000}"/>
    <cellStyle name="Normal 17 39 3 7" xfId="6727" xr:uid="{00000000-0005-0000-0000-0000471A0000}"/>
    <cellStyle name="Normal 17 39 3 8" xfId="6728" xr:uid="{00000000-0005-0000-0000-0000481A0000}"/>
    <cellStyle name="Normal 17 39 3 9" xfId="6729" xr:uid="{00000000-0005-0000-0000-0000491A0000}"/>
    <cellStyle name="Normal 17 39 4" xfId="6730" xr:uid="{00000000-0005-0000-0000-00004A1A0000}"/>
    <cellStyle name="Normal 17 39 5" xfId="6731" xr:uid="{00000000-0005-0000-0000-00004B1A0000}"/>
    <cellStyle name="Normal 17 39 6" xfId="6732" xr:uid="{00000000-0005-0000-0000-00004C1A0000}"/>
    <cellStyle name="Normal 17 39 7" xfId="6733" xr:uid="{00000000-0005-0000-0000-00004D1A0000}"/>
    <cellStyle name="Normal 17 39 8" xfId="6734" xr:uid="{00000000-0005-0000-0000-00004E1A0000}"/>
    <cellStyle name="Normal 17 39 9" xfId="6735" xr:uid="{00000000-0005-0000-0000-00004F1A0000}"/>
    <cellStyle name="Normal 17 4" xfId="6736" xr:uid="{00000000-0005-0000-0000-0000501A0000}"/>
    <cellStyle name="Normal 17 4 10" xfId="6737" xr:uid="{00000000-0005-0000-0000-0000511A0000}"/>
    <cellStyle name="Normal 17 4 11" xfId="6738" xr:uid="{00000000-0005-0000-0000-0000521A0000}"/>
    <cellStyle name="Normal 17 4 12" xfId="6739" xr:uid="{00000000-0005-0000-0000-0000531A0000}"/>
    <cellStyle name="Normal 17 4 13" xfId="6740" xr:uid="{00000000-0005-0000-0000-0000541A0000}"/>
    <cellStyle name="Normal 17 4 14" xfId="6741" xr:uid="{00000000-0005-0000-0000-0000551A0000}"/>
    <cellStyle name="Normal 17 4 15" xfId="6742" xr:uid="{00000000-0005-0000-0000-0000561A0000}"/>
    <cellStyle name="Normal 17 4 16" xfId="6743" xr:uid="{00000000-0005-0000-0000-0000571A0000}"/>
    <cellStyle name="Normal 17 4 17" xfId="6744" xr:uid="{00000000-0005-0000-0000-0000581A0000}"/>
    <cellStyle name="Normal 17 4 2" xfId="6745" xr:uid="{00000000-0005-0000-0000-0000591A0000}"/>
    <cellStyle name="Normal 17 4 2 10" xfId="6746" xr:uid="{00000000-0005-0000-0000-00005A1A0000}"/>
    <cellStyle name="Normal 17 4 2 11" xfId="6747" xr:uid="{00000000-0005-0000-0000-00005B1A0000}"/>
    <cellStyle name="Normal 17 4 2 12" xfId="6748" xr:uid="{00000000-0005-0000-0000-00005C1A0000}"/>
    <cellStyle name="Normal 17 4 2 13" xfId="6749" xr:uid="{00000000-0005-0000-0000-00005D1A0000}"/>
    <cellStyle name="Normal 17 4 2 14" xfId="6750" xr:uid="{00000000-0005-0000-0000-00005E1A0000}"/>
    <cellStyle name="Normal 17 4 2 15" xfId="6751" xr:uid="{00000000-0005-0000-0000-00005F1A0000}"/>
    <cellStyle name="Normal 17 4 2 16" xfId="6752" xr:uid="{00000000-0005-0000-0000-0000601A0000}"/>
    <cellStyle name="Normal 17 4 2 2" xfId="6753" xr:uid="{00000000-0005-0000-0000-0000611A0000}"/>
    <cellStyle name="Normal 17 4 2 3" xfId="6754" xr:uid="{00000000-0005-0000-0000-0000621A0000}"/>
    <cellStyle name="Normal 17 4 2 4" xfId="6755" xr:uid="{00000000-0005-0000-0000-0000631A0000}"/>
    <cellStyle name="Normal 17 4 2 5" xfId="6756" xr:uid="{00000000-0005-0000-0000-0000641A0000}"/>
    <cellStyle name="Normal 17 4 2 6" xfId="6757" xr:uid="{00000000-0005-0000-0000-0000651A0000}"/>
    <cellStyle name="Normal 17 4 2 7" xfId="6758" xr:uid="{00000000-0005-0000-0000-0000661A0000}"/>
    <cellStyle name="Normal 17 4 2 8" xfId="6759" xr:uid="{00000000-0005-0000-0000-0000671A0000}"/>
    <cellStyle name="Normal 17 4 2 9" xfId="6760" xr:uid="{00000000-0005-0000-0000-0000681A0000}"/>
    <cellStyle name="Normal 17 4 3" xfId="6761" xr:uid="{00000000-0005-0000-0000-0000691A0000}"/>
    <cellStyle name="Normal 17 4 3 10" xfId="6762" xr:uid="{00000000-0005-0000-0000-00006A1A0000}"/>
    <cellStyle name="Normal 17 4 3 11" xfId="6763" xr:uid="{00000000-0005-0000-0000-00006B1A0000}"/>
    <cellStyle name="Normal 17 4 3 12" xfId="6764" xr:uid="{00000000-0005-0000-0000-00006C1A0000}"/>
    <cellStyle name="Normal 17 4 3 2" xfId="6765" xr:uid="{00000000-0005-0000-0000-00006D1A0000}"/>
    <cellStyle name="Normal 17 4 3 3" xfId="6766" xr:uid="{00000000-0005-0000-0000-00006E1A0000}"/>
    <cellStyle name="Normal 17 4 3 4" xfId="6767" xr:uid="{00000000-0005-0000-0000-00006F1A0000}"/>
    <cellStyle name="Normal 17 4 3 5" xfId="6768" xr:uid="{00000000-0005-0000-0000-0000701A0000}"/>
    <cellStyle name="Normal 17 4 3 6" xfId="6769" xr:uid="{00000000-0005-0000-0000-0000711A0000}"/>
    <cellStyle name="Normal 17 4 3 7" xfId="6770" xr:uid="{00000000-0005-0000-0000-0000721A0000}"/>
    <cellStyle name="Normal 17 4 3 8" xfId="6771" xr:uid="{00000000-0005-0000-0000-0000731A0000}"/>
    <cellStyle name="Normal 17 4 3 9" xfId="6772" xr:uid="{00000000-0005-0000-0000-0000741A0000}"/>
    <cellStyle name="Normal 17 4 4" xfId="6773" xr:uid="{00000000-0005-0000-0000-0000751A0000}"/>
    <cellStyle name="Normal 17 4 5" xfId="6774" xr:uid="{00000000-0005-0000-0000-0000761A0000}"/>
    <cellStyle name="Normal 17 4 6" xfId="6775" xr:uid="{00000000-0005-0000-0000-0000771A0000}"/>
    <cellStyle name="Normal 17 4 7" xfId="6776" xr:uid="{00000000-0005-0000-0000-0000781A0000}"/>
    <cellStyle name="Normal 17 4 8" xfId="6777" xr:uid="{00000000-0005-0000-0000-0000791A0000}"/>
    <cellStyle name="Normal 17 4 9" xfId="6778" xr:uid="{00000000-0005-0000-0000-00007A1A0000}"/>
    <cellStyle name="Normal 17 40" xfId="6779" xr:uid="{00000000-0005-0000-0000-00007B1A0000}"/>
    <cellStyle name="Normal 17 40 10" xfId="6780" xr:uid="{00000000-0005-0000-0000-00007C1A0000}"/>
    <cellStyle name="Normal 17 40 11" xfId="6781" xr:uid="{00000000-0005-0000-0000-00007D1A0000}"/>
    <cellStyle name="Normal 17 40 12" xfId="6782" xr:uid="{00000000-0005-0000-0000-00007E1A0000}"/>
    <cellStyle name="Normal 17 40 13" xfId="6783" xr:uid="{00000000-0005-0000-0000-00007F1A0000}"/>
    <cellStyle name="Normal 17 40 14" xfId="6784" xr:uid="{00000000-0005-0000-0000-0000801A0000}"/>
    <cellStyle name="Normal 17 40 15" xfId="6785" xr:uid="{00000000-0005-0000-0000-0000811A0000}"/>
    <cellStyle name="Normal 17 40 2" xfId="6786" xr:uid="{00000000-0005-0000-0000-0000821A0000}"/>
    <cellStyle name="Normal 17 40 2 10" xfId="6787" xr:uid="{00000000-0005-0000-0000-0000831A0000}"/>
    <cellStyle name="Normal 17 40 2 11" xfId="6788" xr:uid="{00000000-0005-0000-0000-0000841A0000}"/>
    <cellStyle name="Normal 17 40 2 12" xfId="6789" xr:uid="{00000000-0005-0000-0000-0000851A0000}"/>
    <cellStyle name="Normal 17 40 2 13" xfId="6790" xr:uid="{00000000-0005-0000-0000-0000861A0000}"/>
    <cellStyle name="Normal 17 40 2 14" xfId="6791" xr:uid="{00000000-0005-0000-0000-0000871A0000}"/>
    <cellStyle name="Normal 17 40 2 2" xfId="6792" xr:uid="{00000000-0005-0000-0000-0000881A0000}"/>
    <cellStyle name="Normal 17 40 2 3" xfId="6793" xr:uid="{00000000-0005-0000-0000-0000891A0000}"/>
    <cellStyle name="Normal 17 40 2 4" xfId="6794" xr:uid="{00000000-0005-0000-0000-00008A1A0000}"/>
    <cellStyle name="Normal 17 40 2 5" xfId="6795" xr:uid="{00000000-0005-0000-0000-00008B1A0000}"/>
    <cellStyle name="Normal 17 40 2 6" xfId="6796" xr:uid="{00000000-0005-0000-0000-00008C1A0000}"/>
    <cellStyle name="Normal 17 40 2 7" xfId="6797" xr:uid="{00000000-0005-0000-0000-00008D1A0000}"/>
    <cellStyle name="Normal 17 40 2 8" xfId="6798" xr:uid="{00000000-0005-0000-0000-00008E1A0000}"/>
    <cellStyle name="Normal 17 40 2 9" xfId="6799" xr:uid="{00000000-0005-0000-0000-00008F1A0000}"/>
    <cellStyle name="Normal 17 40 3" xfId="6800" xr:uid="{00000000-0005-0000-0000-0000901A0000}"/>
    <cellStyle name="Normal 17 40 3 10" xfId="6801" xr:uid="{00000000-0005-0000-0000-0000911A0000}"/>
    <cellStyle name="Normal 17 40 3 2" xfId="6802" xr:uid="{00000000-0005-0000-0000-0000921A0000}"/>
    <cellStyle name="Normal 17 40 3 3" xfId="6803" xr:uid="{00000000-0005-0000-0000-0000931A0000}"/>
    <cellStyle name="Normal 17 40 3 4" xfId="6804" xr:uid="{00000000-0005-0000-0000-0000941A0000}"/>
    <cellStyle name="Normal 17 40 3 5" xfId="6805" xr:uid="{00000000-0005-0000-0000-0000951A0000}"/>
    <cellStyle name="Normal 17 40 3 6" xfId="6806" xr:uid="{00000000-0005-0000-0000-0000961A0000}"/>
    <cellStyle name="Normal 17 40 3 7" xfId="6807" xr:uid="{00000000-0005-0000-0000-0000971A0000}"/>
    <cellStyle name="Normal 17 40 3 8" xfId="6808" xr:uid="{00000000-0005-0000-0000-0000981A0000}"/>
    <cellStyle name="Normal 17 40 3 9" xfId="6809" xr:uid="{00000000-0005-0000-0000-0000991A0000}"/>
    <cellStyle name="Normal 17 40 4" xfId="6810" xr:uid="{00000000-0005-0000-0000-00009A1A0000}"/>
    <cellStyle name="Normal 17 40 5" xfId="6811" xr:uid="{00000000-0005-0000-0000-00009B1A0000}"/>
    <cellStyle name="Normal 17 40 6" xfId="6812" xr:uid="{00000000-0005-0000-0000-00009C1A0000}"/>
    <cellStyle name="Normal 17 40 7" xfId="6813" xr:uid="{00000000-0005-0000-0000-00009D1A0000}"/>
    <cellStyle name="Normal 17 40 8" xfId="6814" xr:uid="{00000000-0005-0000-0000-00009E1A0000}"/>
    <cellStyle name="Normal 17 40 9" xfId="6815" xr:uid="{00000000-0005-0000-0000-00009F1A0000}"/>
    <cellStyle name="Normal 17 41" xfId="6816" xr:uid="{00000000-0005-0000-0000-0000A01A0000}"/>
    <cellStyle name="Normal 17 41 10" xfId="6817" xr:uid="{00000000-0005-0000-0000-0000A11A0000}"/>
    <cellStyle name="Normal 17 41 11" xfId="6818" xr:uid="{00000000-0005-0000-0000-0000A21A0000}"/>
    <cellStyle name="Normal 17 41 12" xfId="6819" xr:uid="{00000000-0005-0000-0000-0000A31A0000}"/>
    <cellStyle name="Normal 17 41 13" xfId="6820" xr:uid="{00000000-0005-0000-0000-0000A41A0000}"/>
    <cellStyle name="Normal 17 41 14" xfId="6821" xr:uid="{00000000-0005-0000-0000-0000A51A0000}"/>
    <cellStyle name="Normal 17 41 15" xfId="6822" xr:uid="{00000000-0005-0000-0000-0000A61A0000}"/>
    <cellStyle name="Normal 17 41 2" xfId="6823" xr:uid="{00000000-0005-0000-0000-0000A71A0000}"/>
    <cellStyle name="Normal 17 41 2 10" xfId="6824" xr:uid="{00000000-0005-0000-0000-0000A81A0000}"/>
    <cellStyle name="Normal 17 41 2 11" xfId="6825" xr:uid="{00000000-0005-0000-0000-0000A91A0000}"/>
    <cellStyle name="Normal 17 41 2 12" xfId="6826" xr:uid="{00000000-0005-0000-0000-0000AA1A0000}"/>
    <cellStyle name="Normal 17 41 2 13" xfId="6827" xr:uid="{00000000-0005-0000-0000-0000AB1A0000}"/>
    <cellStyle name="Normal 17 41 2 14" xfId="6828" xr:uid="{00000000-0005-0000-0000-0000AC1A0000}"/>
    <cellStyle name="Normal 17 41 2 2" xfId="6829" xr:uid="{00000000-0005-0000-0000-0000AD1A0000}"/>
    <cellStyle name="Normal 17 41 2 3" xfId="6830" xr:uid="{00000000-0005-0000-0000-0000AE1A0000}"/>
    <cellStyle name="Normal 17 41 2 4" xfId="6831" xr:uid="{00000000-0005-0000-0000-0000AF1A0000}"/>
    <cellStyle name="Normal 17 41 2 5" xfId="6832" xr:uid="{00000000-0005-0000-0000-0000B01A0000}"/>
    <cellStyle name="Normal 17 41 2 6" xfId="6833" xr:uid="{00000000-0005-0000-0000-0000B11A0000}"/>
    <cellStyle name="Normal 17 41 2 7" xfId="6834" xr:uid="{00000000-0005-0000-0000-0000B21A0000}"/>
    <cellStyle name="Normal 17 41 2 8" xfId="6835" xr:uid="{00000000-0005-0000-0000-0000B31A0000}"/>
    <cellStyle name="Normal 17 41 2 9" xfId="6836" xr:uid="{00000000-0005-0000-0000-0000B41A0000}"/>
    <cellStyle name="Normal 17 41 3" xfId="6837" xr:uid="{00000000-0005-0000-0000-0000B51A0000}"/>
    <cellStyle name="Normal 17 41 3 10" xfId="6838" xr:uid="{00000000-0005-0000-0000-0000B61A0000}"/>
    <cellStyle name="Normal 17 41 3 2" xfId="6839" xr:uid="{00000000-0005-0000-0000-0000B71A0000}"/>
    <cellStyle name="Normal 17 41 3 3" xfId="6840" xr:uid="{00000000-0005-0000-0000-0000B81A0000}"/>
    <cellStyle name="Normal 17 41 3 4" xfId="6841" xr:uid="{00000000-0005-0000-0000-0000B91A0000}"/>
    <cellStyle name="Normal 17 41 3 5" xfId="6842" xr:uid="{00000000-0005-0000-0000-0000BA1A0000}"/>
    <cellStyle name="Normal 17 41 3 6" xfId="6843" xr:uid="{00000000-0005-0000-0000-0000BB1A0000}"/>
    <cellStyle name="Normal 17 41 3 7" xfId="6844" xr:uid="{00000000-0005-0000-0000-0000BC1A0000}"/>
    <cellStyle name="Normal 17 41 3 8" xfId="6845" xr:uid="{00000000-0005-0000-0000-0000BD1A0000}"/>
    <cellStyle name="Normal 17 41 3 9" xfId="6846" xr:uid="{00000000-0005-0000-0000-0000BE1A0000}"/>
    <cellStyle name="Normal 17 41 4" xfId="6847" xr:uid="{00000000-0005-0000-0000-0000BF1A0000}"/>
    <cellStyle name="Normal 17 41 5" xfId="6848" xr:uid="{00000000-0005-0000-0000-0000C01A0000}"/>
    <cellStyle name="Normal 17 41 6" xfId="6849" xr:uid="{00000000-0005-0000-0000-0000C11A0000}"/>
    <cellStyle name="Normal 17 41 7" xfId="6850" xr:uid="{00000000-0005-0000-0000-0000C21A0000}"/>
    <cellStyle name="Normal 17 41 8" xfId="6851" xr:uid="{00000000-0005-0000-0000-0000C31A0000}"/>
    <cellStyle name="Normal 17 41 9" xfId="6852" xr:uid="{00000000-0005-0000-0000-0000C41A0000}"/>
    <cellStyle name="Normal 17 42" xfId="6853" xr:uid="{00000000-0005-0000-0000-0000C51A0000}"/>
    <cellStyle name="Normal 17 42 10" xfId="6854" xr:uid="{00000000-0005-0000-0000-0000C61A0000}"/>
    <cellStyle name="Normal 17 42 11" xfId="6855" xr:uid="{00000000-0005-0000-0000-0000C71A0000}"/>
    <cellStyle name="Normal 17 42 12" xfId="6856" xr:uid="{00000000-0005-0000-0000-0000C81A0000}"/>
    <cellStyle name="Normal 17 42 13" xfId="6857" xr:uid="{00000000-0005-0000-0000-0000C91A0000}"/>
    <cellStyle name="Normal 17 42 14" xfId="6858" xr:uid="{00000000-0005-0000-0000-0000CA1A0000}"/>
    <cellStyle name="Normal 17 42 15" xfId="6859" xr:uid="{00000000-0005-0000-0000-0000CB1A0000}"/>
    <cellStyle name="Normal 17 42 2" xfId="6860" xr:uid="{00000000-0005-0000-0000-0000CC1A0000}"/>
    <cellStyle name="Normal 17 42 2 10" xfId="6861" xr:uid="{00000000-0005-0000-0000-0000CD1A0000}"/>
    <cellStyle name="Normal 17 42 2 11" xfId="6862" xr:uid="{00000000-0005-0000-0000-0000CE1A0000}"/>
    <cellStyle name="Normal 17 42 2 12" xfId="6863" xr:uid="{00000000-0005-0000-0000-0000CF1A0000}"/>
    <cellStyle name="Normal 17 42 2 13" xfId="6864" xr:uid="{00000000-0005-0000-0000-0000D01A0000}"/>
    <cellStyle name="Normal 17 42 2 14" xfId="6865" xr:uid="{00000000-0005-0000-0000-0000D11A0000}"/>
    <cellStyle name="Normal 17 42 2 2" xfId="6866" xr:uid="{00000000-0005-0000-0000-0000D21A0000}"/>
    <cellStyle name="Normal 17 42 2 3" xfId="6867" xr:uid="{00000000-0005-0000-0000-0000D31A0000}"/>
    <cellStyle name="Normal 17 42 2 4" xfId="6868" xr:uid="{00000000-0005-0000-0000-0000D41A0000}"/>
    <cellStyle name="Normal 17 42 2 5" xfId="6869" xr:uid="{00000000-0005-0000-0000-0000D51A0000}"/>
    <cellStyle name="Normal 17 42 2 6" xfId="6870" xr:uid="{00000000-0005-0000-0000-0000D61A0000}"/>
    <cellStyle name="Normal 17 42 2 7" xfId="6871" xr:uid="{00000000-0005-0000-0000-0000D71A0000}"/>
    <cellStyle name="Normal 17 42 2 8" xfId="6872" xr:uid="{00000000-0005-0000-0000-0000D81A0000}"/>
    <cellStyle name="Normal 17 42 2 9" xfId="6873" xr:uid="{00000000-0005-0000-0000-0000D91A0000}"/>
    <cellStyle name="Normal 17 42 3" xfId="6874" xr:uid="{00000000-0005-0000-0000-0000DA1A0000}"/>
    <cellStyle name="Normal 17 42 3 10" xfId="6875" xr:uid="{00000000-0005-0000-0000-0000DB1A0000}"/>
    <cellStyle name="Normal 17 42 3 2" xfId="6876" xr:uid="{00000000-0005-0000-0000-0000DC1A0000}"/>
    <cellStyle name="Normal 17 42 3 3" xfId="6877" xr:uid="{00000000-0005-0000-0000-0000DD1A0000}"/>
    <cellStyle name="Normal 17 42 3 4" xfId="6878" xr:uid="{00000000-0005-0000-0000-0000DE1A0000}"/>
    <cellStyle name="Normal 17 42 3 5" xfId="6879" xr:uid="{00000000-0005-0000-0000-0000DF1A0000}"/>
    <cellStyle name="Normal 17 42 3 6" xfId="6880" xr:uid="{00000000-0005-0000-0000-0000E01A0000}"/>
    <cellStyle name="Normal 17 42 3 7" xfId="6881" xr:uid="{00000000-0005-0000-0000-0000E11A0000}"/>
    <cellStyle name="Normal 17 42 3 8" xfId="6882" xr:uid="{00000000-0005-0000-0000-0000E21A0000}"/>
    <cellStyle name="Normal 17 42 3 9" xfId="6883" xr:uid="{00000000-0005-0000-0000-0000E31A0000}"/>
    <cellStyle name="Normal 17 42 4" xfId="6884" xr:uid="{00000000-0005-0000-0000-0000E41A0000}"/>
    <cellStyle name="Normal 17 42 5" xfId="6885" xr:uid="{00000000-0005-0000-0000-0000E51A0000}"/>
    <cellStyle name="Normal 17 42 6" xfId="6886" xr:uid="{00000000-0005-0000-0000-0000E61A0000}"/>
    <cellStyle name="Normal 17 42 7" xfId="6887" xr:uid="{00000000-0005-0000-0000-0000E71A0000}"/>
    <cellStyle name="Normal 17 42 8" xfId="6888" xr:uid="{00000000-0005-0000-0000-0000E81A0000}"/>
    <cellStyle name="Normal 17 42 9" xfId="6889" xr:uid="{00000000-0005-0000-0000-0000E91A0000}"/>
    <cellStyle name="Normal 17 43" xfId="6890" xr:uid="{00000000-0005-0000-0000-0000EA1A0000}"/>
    <cellStyle name="Normal 17 43 10" xfId="6891" xr:uid="{00000000-0005-0000-0000-0000EB1A0000}"/>
    <cellStyle name="Normal 17 43 11" xfId="6892" xr:uid="{00000000-0005-0000-0000-0000EC1A0000}"/>
    <cellStyle name="Normal 17 43 12" xfId="6893" xr:uid="{00000000-0005-0000-0000-0000ED1A0000}"/>
    <cellStyle name="Normal 17 43 13" xfId="6894" xr:uid="{00000000-0005-0000-0000-0000EE1A0000}"/>
    <cellStyle name="Normal 17 43 14" xfId="6895" xr:uid="{00000000-0005-0000-0000-0000EF1A0000}"/>
    <cellStyle name="Normal 17 43 15" xfId="6896" xr:uid="{00000000-0005-0000-0000-0000F01A0000}"/>
    <cellStyle name="Normal 17 43 2" xfId="6897" xr:uid="{00000000-0005-0000-0000-0000F11A0000}"/>
    <cellStyle name="Normal 17 43 2 10" xfId="6898" xr:uid="{00000000-0005-0000-0000-0000F21A0000}"/>
    <cellStyle name="Normal 17 43 2 11" xfId="6899" xr:uid="{00000000-0005-0000-0000-0000F31A0000}"/>
    <cellStyle name="Normal 17 43 2 12" xfId="6900" xr:uid="{00000000-0005-0000-0000-0000F41A0000}"/>
    <cellStyle name="Normal 17 43 2 13" xfId="6901" xr:uid="{00000000-0005-0000-0000-0000F51A0000}"/>
    <cellStyle name="Normal 17 43 2 14" xfId="6902" xr:uid="{00000000-0005-0000-0000-0000F61A0000}"/>
    <cellStyle name="Normal 17 43 2 2" xfId="6903" xr:uid="{00000000-0005-0000-0000-0000F71A0000}"/>
    <cellStyle name="Normal 17 43 2 3" xfId="6904" xr:uid="{00000000-0005-0000-0000-0000F81A0000}"/>
    <cellStyle name="Normal 17 43 2 4" xfId="6905" xr:uid="{00000000-0005-0000-0000-0000F91A0000}"/>
    <cellStyle name="Normal 17 43 2 5" xfId="6906" xr:uid="{00000000-0005-0000-0000-0000FA1A0000}"/>
    <cellStyle name="Normal 17 43 2 6" xfId="6907" xr:uid="{00000000-0005-0000-0000-0000FB1A0000}"/>
    <cellStyle name="Normal 17 43 2 7" xfId="6908" xr:uid="{00000000-0005-0000-0000-0000FC1A0000}"/>
    <cellStyle name="Normal 17 43 2 8" xfId="6909" xr:uid="{00000000-0005-0000-0000-0000FD1A0000}"/>
    <cellStyle name="Normal 17 43 2 9" xfId="6910" xr:uid="{00000000-0005-0000-0000-0000FE1A0000}"/>
    <cellStyle name="Normal 17 43 3" xfId="6911" xr:uid="{00000000-0005-0000-0000-0000FF1A0000}"/>
    <cellStyle name="Normal 17 43 3 10" xfId="6912" xr:uid="{00000000-0005-0000-0000-0000001B0000}"/>
    <cellStyle name="Normal 17 43 3 2" xfId="6913" xr:uid="{00000000-0005-0000-0000-0000011B0000}"/>
    <cellStyle name="Normal 17 43 3 3" xfId="6914" xr:uid="{00000000-0005-0000-0000-0000021B0000}"/>
    <cellStyle name="Normal 17 43 3 4" xfId="6915" xr:uid="{00000000-0005-0000-0000-0000031B0000}"/>
    <cellStyle name="Normal 17 43 3 5" xfId="6916" xr:uid="{00000000-0005-0000-0000-0000041B0000}"/>
    <cellStyle name="Normal 17 43 3 6" xfId="6917" xr:uid="{00000000-0005-0000-0000-0000051B0000}"/>
    <cellStyle name="Normal 17 43 3 7" xfId="6918" xr:uid="{00000000-0005-0000-0000-0000061B0000}"/>
    <cellStyle name="Normal 17 43 3 8" xfId="6919" xr:uid="{00000000-0005-0000-0000-0000071B0000}"/>
    <cellStyle name="Normal 17 43 3 9" xfId="6920" xr:uid="{00000000-0005-0000-0000-0000081B0000}"/>
    <cellStyle name="Normal 17 43 4" xfId="6921" xr:uid="{00000000-0005-0000-0000-0000091B0000}"/>
    <cellStyle name="Normal 17 43 5" xfId="6922" xr:uid="{00000000-0005-0000-0000-00000A1B0000}"/>
    <cellStyle name="Normal 17 43 6" xfId="6923" xr:uid="{00000000-0005-0000-0000-00000B1B0000}"/>
    <cellStyle name="Normal 17 43 7" xfId="6924" xr:uid="{00000000-0005-0000-0000-00000C1B0000}"/>
    <cellStyle name="Normal 17 43 8" xfId="6925" xr:uid="{00000000-0005-0000-0000-00000D1B0000}"/>
    <cellStyle name="Normal 17 43 9" xfId="6926" xr:uid="{00000000-0005-0000-0000-00000E1B0000}"/>
    <cellStyle name="Normal 17 44" xfId="6927" xr:uid="{00000000-0005-0000-0000-00000F1B0000}"/>
    <cellStyle name="Normal 17 44 10" xfId="6928" xr:uid="{00000000-0005-0000-0000-0000101B0000}"/>
    <cellStyle name="Normal 17 44 11" xfId="6929" xr:uid="{00000000-0005-0000-0000-0000111B0000}"/>
    <cellStyle name="Normal 17 44 12" xfId="6930" xr:uid="{00000000-0005-0000-0000-0000121B0000}"/>
    <cellStyle name="Normal 17 44 13" xfId="6931" xr:uid="{00000000-0005-0000-0000-0000131B0000}"/>
    <cellStyle name="Normal 17 44 14" xfId="6932" xr:uid="{00000000-0005-0000-0000-0000141B0000}"/>
    <cellStyle name="Normal 17 44 15" xfId="6933" xr:uid="{00000000-0005-0000-0000-0000151B0000}"/>
    <cellStyle name="Normal 17 44 2" xfId="6934" xr:uid="{00000000-0005-0000-0000-0000161B0000}"/>
    <cellStyle name="Normal 17 44 2 10" xfId="6935" xr:uid="{00000000-0005-0000-0000-0000171B0000}"/>
    <cellStyle name="Normal 17 44 2 11" xfId="6936" xr:uid="{00000000-0005-0000-0000-0000181B0000}"/>
    <cellStyle name="Normal 17 44 2 12" xfId="6937" xr:uid="{00000000-0005-0000-0000-0000191B0000}"/>
    <cellStyle name="Normal 17 44 2 13" xfId="6938" xr:uid="{00000000-0005-0000-0000-00001A1B0000}"/>
    <cellStyle name="Normal 17 44 2 14" xfId="6939" xr:uid="{00000000-0005-0000-0000-00001B1B0000}"/>
    <cellStyle name="Normal 17 44 2 2" xfId="6940" xr:uid="{00000000-0005-0000-0000-00001C1B0000}"/>
    <cellStyle name="Normal 17 44 2 3" xfId="6941" xr:uid="{00000000-0005-0000-0000-00001D1B0000}"/>
    <cellStyle name="Normal 17 44 2 4" xfId="6942" xr:uid="{00000000-0005-0000-0000-00001E1B0000}"/>
    <cellStyle name="Normal 17 44 2 5" xfId="6943" xr:uid="{00000000-0005-0000-0000-00001F1B0000}"/>
    <cellStyle name="Normal 17 44 2 6" xfId="6944" xr:uid="{00000000-0005-0000-0000-0000201B0000}"/>
    <cellStyle name="Normal 17 44 2 7" xfId="6945" xr:uid="{00000000-0005-0000-0000-0000211B0000}"/>
    <cellStyle name="Normal 17 44 2 8" xfId="6946" xr:uid="{00000000-0005-0000-0000-0000221B0000}"/>
    <cellStyle name="Normal 17 44 2 9" xfId="6947" xr:uid="{00000000-0005-0000-0000-0000231B0000}"/>
    <cellStyle name="Normal 17 44 3" xfId="6948" xr:uid="{00000000-0005-0000-0000-0000241B0000}"/>
    <cellStyle name="Normal 17 44 3 10" xfId="6949" xr:uid="{00000000-0005-0000-0000-0000251B0000}"/>
    <cellStyle name="Normal 17 44 3 2" xfId="6950" xr:uid="{00000000-0005-0000-0000-0000261B0000}"/>
    <cellStyle name="Normal 17 44 3 3" xfId="6951" xr:uid="{00000000-0005-0000-0000-0000271B0000}"/>
    <cellStyle name="Normal 17 44 3 4" xfId="6952" xr:uid="{00000000-0005-0000-0000-0000281B0000}"/>
    <cellStyle name="Normal 17 44 3 5" xfId="6953" xr:uid="{00000000-0005-0000-0000-0000291B0000}"/>
    <cellStyle name="Normal 17 44 3 6" xfId="6954" xr:uid="{00000000-0005-0000-0000-00002A1B0000}"/>
    <cellStyle name="Normal 17 44 3 7" xfId="6955" xr:uid="{00000000-0005-0000-0000-00002B1B0000}"/>
    <cellStyle name="Normal 17 44 3 8" xfId="6956" xr:uid="{00000000-0005-0000-0000-00002C1B0000}"/>
    <cellStyle name="Normal 17 44 3 9" xfId="6957" xr:uid="{00000000-0005-0000-0000-00002D1B0000}"/>
    <cellStyle name="Normal 17 44 4" xfId="6958" xr:uid="{00000000-0005-0000-0000-00002E1B0000}"/>
    <cellStyle name="Normal 17 44 5" xfId="6959" xr:uid="{00000000-0005-0000-0000-00002F1B0000}"/>
    <cellStyle name="Normal 17 44 6" xfId="6960" xr:uid="{00000000-0005-0000-0000-0000301B0000}"/>
    <cellStyle name="Normal 17 44 7" xfId="6961" xr:uid="{00000000-0005-0000-0000-0000311B0000}"/>
    <cellStyle name="Normal 17 44 8" xfId="6962" xr:uid="{00000000-0005-0000-0000-0000321B0000}"/>
    <cellStyle name="Normal 17 44 9" xfId="6963" xr:uid="{00000000-0005-0000-0000-0000331B0000}"/>
    <cellStyle name="Normal 17 45" xfId="6964" xr:uid="{00000000-0005-0000-0000-0000341B0000}"/>
    <cellStyle name="Normal 17 45 10" xfId="6965" xr:uid="{00000000-0005-0000-0000-0000351B0000}"/>
    <cellStyle name="Normal 17 45 11" xfId="6966" xr:uid="{00000000-0005-0000-0000-0000361B0000}"/>
    <cellStyle name="Normal 17 45 12" xfId="6967" xr:uid="{00000000-0005-0000-0000-0000371B0000}"/>
    <cellStyle name="Normal 17 45 13" xfId="6968" xr:uid="{00000000-0005-0000-0000-0000381B0000}"/>
    <cellStyle name="Normal 17 45 14" xfId="6969" xr:uid="{00000000-0005-0000-0000-0000391B0000}"/>
    <cellStyle name="Normal 17 45 15" xfId="6970" xr:uid="{00000000-0005-0000-0000-00003A1B0000}"/>
    <cellStyle name="Normal 17 45 2" xfId="6971" xr:uid="{00000000-0005-0000-0000-00003B1B0000}"/>
    <cellStyle name="Normal 17 45 2 10" xfId="6972" xr:uid="{00000000-0005-0000-0000-00003C1B0000}"/>
    <cellStyle name="Normal 17 45 2 11" xfId="6973" xr:uid="{00000000-0005-0000-0000-00003D1B0000}"/>
    <cellStyle name="Normal 17 45 2 12" xfId="6974" xr:uid="{00000000-0005-0000-0000-00003E1B0000}"/>
    <cellStyle name="Normal 17 45 2 13" xfId="6975" xr:uid="{00000000-0005-0000-0000-00003F1B0000}"/>
    <cellStyle name="Normal 17 45 2 14" xfId="6976" xr:uid="{00000000-0005-0000-0000-0000401B0000}"/>
    <cellStyle name="Normal 17 45 2 2" xfId="6977" xr:uid="{00000000-0005-0000-0000-0000411B0000}"/>
    <cellStyle name="Normal 17 45 2 3" xfId="6978" xr:uid="{00000000-0005-0000-0000-0000421B0000}"/>
    <cellStyle name="Normal 17 45 2 4" xfId="6979" xr:uid="{00000000-0005-0000-0000-0000431B0000}"/>
    <cellStyle name="Normal 17 45 2 5" xfId="6980" xr:uid="{00000000-0005-0000-0000-0000441B0000}"/>
    <cellStyle name="Normal 17 45 2 6" xfId="6981" xr:uid="{00000000-0005-0000-0000-0000451B0000}"/>
    <cellStyle name="Normal 17 45 2 7" xfId="6982" xr:uid="{00000000-0005-0000-0000-0000461B0000}"/>
    <cellStyle name="Normal 17 45 2 8" xfId="6983" xr:uid="{00000000-0005-0000-0000-0000471B0000}"/>
    <cellStyle name="Normal 17 45 2 9" xfId="6984" xr:uid="{00000000-0005-0000-0000-0000481B0000}"/>
    <cellStyle name="Normal 17 45 3" xfId="6985" xr:uid="{00000000-0005-0000-0000-0000491B0000}"/>
    <cellStyle name="Normal 17 45 3 10" xfId="6986" xr:uid="{00000000-0005-0000-0000-00004A1B0000}"/>
    <cellStyle name="Normal 17 45 3 2" xfId="6987" xr:uid="{00000000-0005-0000-0000-00004B1B0000}"/>
    <cellStyle name="Normal 17 45 3 3" xfId="6988" xr:uid="{00000000-0005-0000-0000-00004C1B0000}"/>
    <cellStyle name="Normal 17 45 3 4" xfId="6989" xr:uid="{00000000-0005-0000-0000-00004D1B0000}"/>
    <cellStyle name="Normal 17 45 3 5" xfId="6990" xr:uid="{00000000-0005-0000-0000-00004E1B0000}"/>
    <cellStyle name="Normal 17 45 3 6" xfId="6991" xr:uid="{00000000-0005-0000-0000-00004F1B0000}"/>
    <cellStyle name="Normal 17 45 3 7" xfId="6992" xr:uid="{00000000-0005-0000-0000-0000501B0000}"/>
    <cellStyle name="Normal 17 45 3 8" xfId="6993" xr:uid="{00000000-0005-0000-0000-0000511B0000}"/>
    <cellStyle name="Normal 17 45 3 9" xfId="6994" xr:uid="{00000000-0005-0000-0000-0000521B0000}"/>
    <cellStyle name="Normal 17 45 4" xfId="6995" xr:uid="{00000000-0005-0000-0000-0000531B0000}"/>
    <cellStyle name="Normal 17 45 5" xfId="6996" xr:uid="{00000000-0005-0000-0000-0000541B0000}"/>
    <cellStyle name="Normal 17 45 6" xfId="6997" xr:uid="{00000000-0005-0000-0000-0000551B0000}"/>
    <cellStyle name="Normal 17 45 7" xfId="6998" xr:uid="{00000000-0005-0000-0000-0000561B0000}"/>
    <cellStyle name="Normal 17 45 8" xfId="6999" xr:uid="{00000000-0005-0000-0000-0000571B0000}"/>
    <cellStyle name="Normal 17 45 9" xfId="7000" xr:uid="{00000000-0005-0000-0000-0000581B0000}"/>
    <cellStyle name="Normal 17 46" xfId="7001" xr:uid="{00000000-0005-0000-0000-0000591B0000}"/>
    <cellStyle name="Normal 17 46 10" xfId="7002" xr:uid="{00000000-0005-0000-0000-00005A1B0000}"/>
    <cellStyle name="Normal 17 46 11" xfId="7003" xr:uid="{00000000-0005-0000-0000-00005B1B0000}"/>
    <cellStyle name="Normal 17 46 12" xfId="7004" xr:uid="{00000000-0005-0000-0000-00005C1B0000}"/>
    <cellStyle name="Normal 17 46 13" xfId="7005" xr:uid="{00000000-0005-0000-0000-00005D1B0000}"/>
    <cellStyle name="Normal 17 46 14" xfId="7006" xr:uid="{00000000-0005-0000-0000-00005E1B0000}"/>
    <cellStyle name="Normal 17 46 15" xfId="7007" xr:uid="{00000000-0005-0000-0000-00005F1B0000}"/>
    <cellStyle name="Normal 17 46 2" xfId="7008" xr:uid="{00000000-0005-0000-0000-0000601B0000}"/>
    <cellStyle name="Normal 17 46 2 10" xfId="7009" xr:uid="{00000000-0005-0000-0000-0000611B0000}"/>
    <cellStyle name="Normal 17 46 2 11" xfId="7010" xr:uid="{00000000-0005-0000-0000-0000621B0000}"/>
    <cellStyle name="Normal 17 46 2 12" xfId="7011" xr:uid="{00000000-0005-0000-0000-0000631B0000}"/>
    <cellStyle name="Normal 17 46 2 13" xfId="7012" xr:uid="{00000000-0005-0000-0000-0000641B0000}"/>
    <cellStyle name="Normal 17 46 2 14" xfId="7013" xr:uid="{00000000-0005-0000-0000-0000651B0000}"/>
    <cellStyle name="Normal 17 46 2 2" xfId="7014" xr:uid="{00000000-0005-0000-0000-0000661B0000}"/>
    <cellStyle name="Normal 17 46 2 3" xfId="7015" xr:uid="{00000000-0005-0000-0000-0000671B0000}"/>
    <cellStyle name="Normal 17 46 2 4" xfId="7016" xr:uid="{00000000-0005-0000-0000-0000681B0000}"/>
    <cellStyle name="Normal 17 46 2 5" xfId="7017" xr:uid="{00000000-0005-0000-0000-0000691B0000}"/>
    <cellStyle name="Normal 17 46 2 6" xfId="7018" xr:uid="{00000000-0005-0000-0000-00006A1B0000}"/>
    <cellStyle name="Normal 17 46 2 7" xfId="7019" xr:uid="{00000000-0005-0000-0000-00006B1B0000}"/>
    <cellStyle name="Normal 17 46 2 8" xfId="7020" xr:uid="{00000000-0005-0000-0000-00006C1B0000}"/>
    <cellStyle name="Normal 17 46 2 9" xfId="7021" xr:uid="{00000000-0005-0000-0000-00006D1B0000}"/>
    <cellStyle name="Normal 17 46 3" xfId="7022" xr:uid="{00000000-0005-0000-0000-00006E1B0000}"/>
    <cellStyle name="Normal 17 46 3 10" xfId="7023" xr:uid="{00000000-0005-0000-0000-00006F1B0000}"/>
    <cellStyle name="Normal 17 46 3 2" xfId="7024" xr:uid="{00000000-0005-0000-0000-0000701B0000}"/>
    <cellStyle name="Normal 17 46 3 3" xfId="7025" xr:uid="{00000000-0005-0000-0000-0000711B0000}"/>
    <cellStyle name="Normal 17 46 3 4" xfId="7026" xr:uid="{00000000-0005-0000-0000-0000721B0000}"/>
    <cellStyle name="Normal 17 46 3 5" xfId="7027" xr:uid="{00000000-0005-0000-0000-0000731B0000}"/>
    <cellStyle name="Normal 17 46 3 6" xfId="7028" xr:uid="{00000000-0005-0000-0000-0000741B0000}"/>
    <cellStyle name="Normal 17 46 3 7" xfId="7029" xr:uid="{00000000-0005-0000-0000-0000751B0000}"/>
    <cellStyle name="Normal 17 46 3 8" xfId="7030" xr:uid="{00000000-0005-0000-0000-0000761B0000}"/>
    <cellStyle name="Normal 17 46 3 9" xfId="7031" xr:uid="{00000000-0005-0000-0000-0000771B0000}"/>
    <cellStyle name="Normal 17 46 4" xfId="7032" xr:uid="{00000000-0005-0000-0000-0000781B0000}"/>
    <cellStyle name="Normal 17 46 5" xfId="7033" xr:uid="{00000000-0005-0000-0000-0000791B0000}"/>
    <cellStyle name="Normal 17 46 6" xfId="7034" xr:uid="{00000000-0005-0000-0000-00007A1B0000}"/>
    <cellStyle name="Normal 17 46 7" xfId="7035" xr:uid="{00000000-0005-0000-0000-00007B1B0000}"/>
    <cellStyle name="Normal 17 46 8" xfId="7036" xr:uid="{00000000-0005-0000-0000-00007C1B0000}"/>
    <cellStyle name="Normal 17 46 9" xfId="7037" xr:uid="{00000000-0005-0000-0000-00007D1B0000}"/>
    <cellStyle name="Normal 17 47" xfId="7038" xr:uid="{00000000-0005-0000-0000-00007E1B0000}"/>
    <cellStyle name="Normal 17 47 10" xfId="7039" xr:uid="{00000000-0005-0000-0000-00007F1B0000}"/>
    <cellStyle name="Normal 17 47 11" xfId="7040" xr:uid="{00000000-0005-0000-0000-0000801B0000}"/>
    <cellStyle name="Normal 17 47 12" xfId="7041" xr:uid="{00000000-0005-0000-0000-0000811B0000}"/>
    <cellStyle name="Normal 17 47 13" xfId="7042" xr:uid="{00000000-0005-0000-0000-0000821B0000}"/>
    <cellStyle name="Normal 17 47 14" xfId="7043" xr:uid="{00000000-0005-0000-0000-0000831B0000}"/>
    <cellStyle name="Normal 17 47 15" xfId="7044" xr:uid="{00000000-0005-0000-0000-0000841B0000}"/>
    <cellStyle name="Normal 17 47 2" xfId="7045" xr:uid="{00000000-0005-0000-0000-0000851B0000}"/>
    <cellStyle name="Normal 17 47 2 10" xfId="7046" xr:uid="{00000000-0005-0000-0000-0000861B0000}"/>
    <cellStyle name="Normal 17 47 2 11" xfId="7047" xr:uid="{00000000-0005-0000-0000-0000871B0000}"/>
    <cellStyle name="Normal 17 47 2 12" xfId="7048" xr:uid="{00000000-0005-0000-0000-0000881B0000}"/>
    <cellStyle name="Normal 17 47 2 13" xfId="7049" xr:uid="{00000000-0005-0000-0000-0000891B0000}"/>
    <cellStyle name="Normal 17 47 2 14" xfId="7050" xr:uid="{00000000-0005-0000-0000-00008A1B0000}"/>
    <cellStyle name="Normal 17 47 2 2" xfId="7051" xr:uid="{00000000-0005-0000-0000-00008B1B0000}"/>
    <cellStyle name="Normal 17 47 2 3" xfId="7052" xr:uid="{00000000-0005-0000-0000-00008C1B0000}"/>
    <cellStyle name="Normal 17 47 2 4" xfId="7053" xr:uid="{00000000-0005-0000-0000-00008D1B0000}"/>
    <cellStyle name="Normal 17 47 2 5" xfId="7054" xr:uid="{00000000-0005-0000-0000-00008E1B0000}"/>
    <cellStyle name="Normal 17 47 2 6" xfId="7055" xr:uid="{00000000-0005-0000-0000-00008F1B0000}"/>
    <cellStyle name="Normal 17 47 2 7" xfId="7056" xr:uid="{00000000-0005-0000-0000-0000901B0000}"/>
    <cellStyle name="Normal 17 47 2 8" xfId="7057" xr:uid="{00000000-0005-0000-0000-0000911B0000}"/>
    <cellStyle name="Normal 17 47 2 9" xfId="7058" xr:uid="{00000000-0005-0000-0000-0000921B0000}"/>
    <cellStyle name="Normal 17 47 3" xfId="7059" xr:uid="{00000000-0005-0000-0000-0000931B0000}"/>
    <cellStyle name="Normal 17 47 3 10" xfId="7060" xr:uid="{00000000-0005-0000-0000-0000941B0000}"/>
    <cellStyle name="Normal 17 47 3 2" xfId="7061" xr:uid="{00000000-0005-0000-0000-0000951B0000}"/>
    <cellStyle name="Normal 17 47 3 3" xfId="7062" xr:uid="{00000000-0005-0000-0000-0000961B0000}"/>
    <cellStyle name="Normal 17 47 3 4" xfId="7063" xr:uid="{00000000-0005-0000-0000-0000971B0000}"/>
    <cellStyle name="Normal 17 47 3 5" xfId="7064" xr:uid="{00000000-0005-0000-0000-0000981B0000}"/>
    <cellStyle name="Normal 17 47 3 6" xfId="7065" xr:uid="{00000000-0005-0000-0000-0000991B0000}"/>
    <cellStyle name="Normal 17 47 3 7" xfId="7066" xr:uid="{00000000-0005-0000-0000-00009A1B0000}"/>
    <cellStyle name="Normal 17 47 3 8" xfId="7067" xr:uid="{00000000-0005-0000-0000-00009B1B0000}"/>
    <cellStyle name="Normal 17 47 3 9" xfId="7068" xr:uid="{00000000-0005-0000-0000-00009C1B0000}"/>
    <cellStyle name="Normal 17 47 4" xfId="7069" xr:uid="{00000000-0005-0000-0000-00009D1B0000}"/>
    <cellStyle name="Normal 17 47 5" xfId="7070" xr:uid="{00000000-0005-0000-0000-00009E1B0000}"/>
    <cellStyle name="Normal 17 47 6" xfId="7071" xr:uid="{00000000-0005-0000-0000-00009F1B0000}"/>
    <cellStyle name="Normal 17 47 7" xfId="7072" xr:uid="{00000000-0005-0000-0000-0000A01B0000}"/>
    <cellStyle name="Normal 17 47 8" xfId="7073" xr:uid="{00000000-0005-0000-0000-0000A11B0000}"/>
    <cellStyle name="Normal 17 47 9" xfId="7074" xr:uid="{00000000-0005-0000-0000-0000A21B0000}"/>
    <cellStyle name="Normal 17 48" xfId="7075" xr:uid="{00000000-0005-0000-0000-0000A31B0000}"/>
    <cellStyle name="Normal 17 48 10" xfId="7076" xr:uid="{00000000-0005-0000-0000-0000A41B0000}"/>
    <cellStyle name="Normal 17 48 11" xfId="7077" xr:uid="{00000000-0005-0000-0000-0000A51B0000}"/>
    <cellStyle name="Normal 17 48 12" xfId="7078" xr:uid="{00000000-0005-0000-0000-0000A61B0000}"/>
    <cellStyle name="Normal 17 48 13" xfId="7079" xr:uid="{00000000-0005-0000-0000-0000A71B0000}"/>
    <cellStyle name="Normal 17 48 14" xfId="7080" xr:uid="{00000000-0005-0000-0000-0000A81B0000}"/>
    <cellStyle name="Normal 17 48 15" xfId="7081" xr:uid="{00000000-0005-0000-0000-0000A91B0000}"/>
    <cellStyle name="Normal 17 48 2" xfId="7082" xr:uid="{00000000-0005-0000-0000-0000AA1B0000}"/>
    <cellStyle name="Normal 17 48 2 10" xfId="7083" xr:uid="{00000000-0005-0000-0000-0000AB1B0000}"/>
    <cellStyle name="Normal 17 48 2 11" xfId="7084" xr:uid="{00000000-0005-0000-0000-0000AC1B0000}"/>
    <cellStyle name="Normal 17 48 2 12" xfId="7085" xr:uid="{00000000-0005-0000-0000-0000AD1B0000}"/>
    <cellStyle name="Normal 17 48 2 13" xfId="7086" xr:uid="{00000000-0005-0000-0000-0000AE1B0000}"/>
    <cellStyle name="Normal 17 48 2 14" xfId="7087" xr:uid="{00000000-0005-0000-0000-0000AF1B0000}"/>
    <cellStyle name="Normal 17 48 2 2" xfId="7088" xr:uid="{00000000-0005-0000-0000-0000B01B0000}"/>
    <cellStyle name="Normal 17 48 2 3" xfId="7089" xr:uid="{00000000-0005-0000-0000-0000B11B0000}"/>
    <cellStyle name="Normal 17 48 2 4" xfId="7090" xr:uid="{00000000-0005-0000-0000-0000B21B0000}"/>
    <cellStyle name="Normal 17 48 2 5" xfId="7091" xr:uid="{00000000-0005-0000-0000-0000B31B0000}"/>
    <cellStyle name="Normal 17 48 2 6" xfId="7092" xr:uid="{00000000-0005-0000-0000-0000B41B0000}"/>
    <cellStyle name="Normal 17 48 2 7" xfId="7093" xr:uid="{00000000-0005-0000-0000-0000B51B0000}"/>
    <cellStyle name="Normal 17 48 2 8" xfId="7094" xr:uid="{00000000-0005-0000-0000-0000B61B0000}"/>
    <cellStyle name="Normal 17 48 2 9" xfId="7095" xr:uid="{00000000-0005-0000-0000-0000B71B0000}"/>
    <cellStyle name="Normal 17 48 3" xfId="7096" xr:uid="{00000000-0005-0000-0000-0000B81B0000}"/>
    <cellStyle name="Normal 17 48 3 10" xfId="7097" xr:uid="{00000000-0005-0000-0000-0000B91B0000}"/>
    <cellStyle name="Normal 17 48 3 2" xfId="7098" xr:uid="{00000000-0005-0000-0000-0000BA1B0000}"/>
    <cellStyle name="Normal 17 48 3 3" xfId="7099" xr:uid="{00000000-0005-0000-0000-0000BB1B0000}"/>
    <cellStyle name="Normal 17 48 3 4" xfId="7100" xr:uid="{00000000-0005-0000-0000-0000BC1B0000}"/>
    <cellStyle name="Normal 17 48 3 5" xfId="7101" xr:uid="{00000000-0005-0000-0000-0000BD1B0000}"/>
    <cellStyle name="Normal 17 48 3 6" xfId="7102" xr:uid="{00000000-0005-0000-0000-0000BE1B0000}"/>
    <cellStyle name="Normal 17 48 3 7" xfId="7103" xr:uid="{00000000-0005-0000-0000-0000BF1B0000}"/>
    <cellStyle name="Normal 17 48 3 8" xfId="7104" xr:uid="{00000000-0005-0000-0000-0000C01B0000}"/>
    <cellStyle name="Normal 17 48 3 9" xfId="7105" xr:uid="{00000000-0005-0000-0000-0000C11B0000}"/>
    <cellStyle name="Normal 17 48 4" xfId="7106" xr:uid="{00000000-0005-0000-0000-0000C21B0000}"/>
    <cellStyle name="Normal 17 48 5" xfId="7107" xr:uid="{00000000-0005-0000-0000-0000C31B0000}"/>
    <cellStyle name="Normal 17 48 6" xfId="7108" xr:uid="{00000000-0005-0000-0000-0000C41B0000}"/>
    <cellStyle name="Normal 17 48 7" xfId="7109" xr:uid="{00000000-0005-0000-0000-0000C51B0000}"/>
    <cellStyle name="Normal 17 48 8" xfId="7110" xr:uid="{00000000-0005-0000-0000-0000C61B0000}"/>
    <cellStyle name="Normal 17 48 9" xfId="7111" xr:uid="{00000000-0005-0000-0000-0000C71B0000}"/>
    <cellStyle name="Normal 17 49" xfId="7112" xr:uid="{00000000-0005-0000-0000-0000C81B0000}"/>
    <cellStyle name="Normal 17 49 10" xfId="7113" xr:uid="{00000000-0005-0000-0000-0000C91B0000}"/>
    <cellStyle name="Normal 17 49 11" xfId="7114" xr:uid="{00000000-0005-0000-0000-0000CA1B0000}"/>
    <cellStyle name="Normal 17 49 12" xfId="7115" xr:uid="{00000000-0005-0000-0000-0000CB1B0000}"/>
    <cellStyle name="Normal 17 49 13" xfId="7116" xr:uid="{00000000-0005-0000-0000-0000CC1B0000}"/>
    <cellStyle name="Normal 17 49 14" xfId="7117" xr:uid="{00000000-0005-0000-0000-0000CD1B0000}"/>
    <cellStyle name="Normal 17 49 15" xfId="7118" xr:uid="{00000000-0005-0000-0000-0000CE1B0000}"/>
    <cellStyle name="Normal 17 49 2" xfId="7119" xr:uid="{00000000-0005-0000-0000-0000CF1B0000}"/>
    <cellStyle name="Normal 17 49 2 10" xfId="7120" xr:uid="{00000000-0005-0000-0000-0000D01B0000}"/>
    <cellStyle name="Normal 17 49 2 11" xfId="7121" xr:uid="{00000000-0005-0000-0000-0000D11B0000}"/>
    <cellStyle name="Normal 17 49 2 12" xfId="7122" xr:uid="{00000000-0005-0000-0000-0000D21B0000}"/>
    <cellStyle name="Normal 17 49 2 13" xfId="7123" xr:uid="{00000000-0005-0000-0000-0000D31B0000}"/>
    <cellStyle name="Normal 17 49 2 14" xfId="7124" xr:uid="{00000000-0005-0000-0000-0000D41B0000}"/>
    <cellStyle name="Normal 17 49 2 2" xfId="7125" xr:uid="{00000000-0005-0000-0000-0000D51B0000}"/>
    <cellStyle name="Normal 17 49 2 3" xfId="7126" xr:uid="{00000000-0005-0000-0000-0000D61B0000}"/>
    <cellStyle name="Normal 17 49 2 4" xfId="7127" xr:uid="{00000000-0005-0000-0000-0000D71B0000}"/>
    <cellStyle name="Normal 17 49 2 5" xfId="7128" xr:uid="{00000000-0005-0000-0000-0000D81B0000}"/>
    <cellStyle name="Normal 17 49 2 6" xfId="7129" xr:uid="{00000000-0005-0000-0000-0000D91B0000}"/>
    <cellStyle name="Normal 17 49 2 7" xfId="7130" xr:uid="{00000000-0005-0000-0000-0000DA1B0000}"/>
    <cellStyle name="Normal 17 49 2 8" xfId="7131" xr:uid="{00000000-0005-0000-0000-0000DB1B0000}"/>
    <cellStyle name="Normal 17 49 2 9" xfId="7132" xr:uid="{00000000-0005-0000-0000-0000DC1B0000}"/>
    <cellStyle name="Normal 17 49 3" xfId="7133" xr:uid="{00000000-0005-0000-0000-0000DD1B0000}"/>
    <cellStyle name="Normal 17 49 3 10" xfId="7134" xr:uid="{00000000-0005-0000-0000-0000DE1B0000}"/>
    <cellStyle name="Normal 17 49 3 2" xfId="7135" xr:uid="{00000000-0005-0000-0000-0000DF1B0000}"/>
    <cellStyle name="Normal 17 49 3 3" xfId="7136" xr:uid="{00000000-0005-0000-0000-0000E01B0000}"/>
    <cellStyle name="Normal 17 49 3 4" xfId="7137" xr:uid="{00000000-0005-0000-0000-0000E11B0000}"/>
    <cellStyle name="Normal 17 49 3 5" xfId="7138" xr:uid="{00000000-0005-0000-0000-0000E21B0000}"/>
    <cellStyle name="Normal 17 49 3 6" xfId="7139" xr:uid="{00000000-0005-0000-0000-0000E31B0000}"/>
    <cellStyle name="Normal 17 49 3 7" xfId="7140" xr:uid="{00000000-0005-0000-0000-0000E41B0000}"/>
    <cellStyle name="Normal 17 49 3 8" xfId="7141" xr:uid="{00000000-0005-0000-0000-0000E51B0000}"/>
    <cellStyle name="Normal 17 49 3 9" xfId="7142" xr:uid="{00000000-0005-0000-0000-0000E61B0000}"/>
    <cellStyle name="Normal 17 49 4" xfId="7143" xr:uid="{00000000-0005-0000-0000-0000E71B0000}"/>
    <cellStyle name="Normal 17 49 5" xfId="7144" xr:uid="{00000000-0005-0000-0000-0000E81B0000}"/>
    <cellStyle name="Normal 17 49 6" xfId="7145" xr:uid="{00000000-0005-0000-0000-0000E91B0000}"/>
    <cellStyle name="Normal 17 49 7" xfId="7146" xr:uid="{00000000-0005-0000-0000-0000EA1B0000}"/>
    <cellStyle name="Normal 17 49 8" xfId="7147" xr:uid="{00000000-0005-0000-0000-0000EB1B0000}"/>
    <cellStyle name="Normal 17 49 9" xfId="7148" xr:uid="{00000000-0005-0000-0000-0000EC1B0000}"/>
    <cellStyle name="Normal 17 5" xfId="7149" xr:uid="{00000000-0005-0000-0000-0000ED1B0000}"/>
    <cellStyle name="Normal 17 5 10" xfId="7150" xr:uid="{00000000-0005-0000-0000-0000EE1B0000}"/>
    <cellStyle name="Normal 17 5 11" xfId="7151" xr:uid="{00000000-0005-0000-0000-0000EF1B0000}"/>
    <cellStyle name="Normal 17 5 12" xfId="7152" xr:uid="{00000000-0005-0000-0000-0000F01B0000}"/>
    <cellStyle name="Normal 17 5 12 10" xfId="7153" xr:uid="{00000000-0005-0000-0000-0000F11B0000}"/>
    <cellStyle name="Normal 17 5 12 11" xfId="7154" xr:uid="{00000000-0005-0000-0000-0000F21B0000}"/>
    <cellStyle name="Normal 17 5 12 12" xfId="7155" xr:uid="{00000000-0005-0000-0000-0000F31B0000}"/>
    <cellStyle name="Normal 17 5 12 13" xfId="7156" xr:uid="{00000000-0005-0000-0000-0000F41B0000}"/>
    <cellStyle name="Normal 17 5 12 14" xfId="7157" xr:uid="{00000000-0005-0000-0000-0000F51B0000}"/>
    <cellStyle name="Normal 17 5 12 2" xfId="7158" xr:uid="{00000000-0005-0000-0000-0000F61B0000}"/>
    <cellStyle name="Normal 17 5 12 3" xfId="7159" xr:uid="{00000000-0005-0000-0000-0000F71B0000}"/>
    <cellStyle name="Normal 17 5 12 4" xfId="7160" xr:uid="{00000000-0005-0000-0000-0000F81B0000}"/>
    <cellStyle name="Normal 17 5 12 5" xfId="7161" xr:uid="{00000000-0005-0000-0000-0000F91B0000}"/>
    <cellStyle name="Normal 17 5 12 6" xfId="7162" xr:uid="{00000000-0005-0000-0000-0000FA1B0000}"/>
    <cellStyle name="Normal 17 5 12 7" xfId="7163" xr:uid="{00000000-0005-0000-0000-0000FB1B0000}"/>
    <cellStyle name="Normal 17 5 12 8" xfId="7164" xr:uid="{00000000-0005-0000-0000-0000FC1B0000}"/>
    <cellStyle name="Normal 17 5 12 9" xfId="7165" xr:uid="{00000000-0005-0000-0000-0000FD1B0000}"/>
    <cellStyle name="Normal 17 5 13" xfId="7166" xr:uid="{00000000-0005-0000-0000-0000FE1B0000}"/>
    <cellStyle name="Normal 17 5 13 10" xfId="7167" xr:uid="{00000000-0005-0000-0000-0000FF1B0000}"/>
    <cellStyle name="Normal 17 5 13 2" xfId="7168" xr:uid="{00000000-0005-0000-0000-0000001C0000}"/>
    <cellStyle name="Normal 17 5 13 3" xfId="7169" xr:uid="{00000000-0005-0000-0000-0000011C0000}"/>
    <cellStyle name="Normal 17 5 13 4" xfId="7170" xr:uid="{00000000-0005-0000-0000-0000021C0000}"/>
    <cellStyle name="Normal 17 5 13 5" xfId="7171" xr:uid="{00000000-0005-0000-0000-0000031C0000}"/>
    <cellStyle name="Normal 17 5 13 6" xfId="7172" xr:uid="{00000000-0005-0000-0000-0000041C0000}"/>
    <cellStyle name="Normal 17 5 13 7" xfId="7173" xr:uid="{00000000-0005-0000-0000-0000051C0000}"/>
    <cellStyle name="Normal 17 5 13 8" xfId="7174" xr:uid="{00000000-0005-0000-0000-0000061C0000}"/>
    <cellStyle name="Normal 17 5 13 9" xfId="7175" xr:uid="{00000000-0005-0000-0000-0000071C0000}"/>
    <cellStyle name="Normal 17 5 14" xfId="7176" xr:uid="{00000000-0005-0000-0000-0000081C0000}"/>
    <cellStyle name="Normal 17 5 15" xfId="7177" xr:uid="{00000000-0005-0000-0000-0000091C0000}"/>
    <cellStyle name="Normal 17 5 16" xfId="7178" xr:uid="{00000000-0005-0000-0000-00000A1C0000}"/>
    <cellStyle name="Normal 17 5 17" xfId="7179" xr:uid="{00000000-0005-0000-0000-00000B1C0000}"/>
    <cellStyle name="Normal 17 5 18" xfId="7180" xr:uid="{00000000-0005-0000-0000-00000C1C0000}"/>
    <cellStyle name="Normal 17 5 19" xfId="7181" xr:uid="{00000000-0005-0000-0000-00000D1C0000}"/>
    <cellStyle name="Normal 17 5 2" xfId="7182" xr:uid="{00000000-0005-0000-0000-00000E1C0000}"/>
    <cellStyle name="Normal 17 5 2 2" xfId="7183" xr:uid="{00000000-0005-0000-0000-00000F1C0000}"/>
    <cellStyle name="Normal 17 5 20" xfId="7184" xr:uid="{00000000-0005-0000-0000-0000101C0000}"/>
    <cellStyle name="Normal 17 5 21" xfId="7185" xr:uid="{00000000-0005-0000-0000-0000111C0000}"/>
    <cellStyle name="Normal 17 5 22" xfId="7186" xr:uid="{00000000-0005-0000-0000-0000121C0000}"/>
    <cellStyle name="Normal 17 5 23" xfId="7187" xr:uid="{00000000-0005-0000-0000-0000131C0000}"/>
    <cellStyle name="Normal 17 5 24" xfId="7188" xr:uid="{00000000-0005-0000-0000-0000141C0000}"/>
    <cellStyle name="Normal 17 5 25" xfId="7189" xr:uid="{00000000-0005-0000-0000-0000151C0000}"/>
    <cellStyle name="Normal 17 5 26" xfId="7190" xr:uid="{00000000-0005-0000-0000-0000161C0000}"/>
    <cellStyle name="Normal 17 5 27" xfId="7191" xr:uid="{00000000-0005-0000-0000-0000171C0000}"/>
    <cellStyle name="Normal 17 5 3" xfId="7192" xr:uid="{00000000-0005-0000-0000-0000181C0000}"/>
    <cellStyle name="Normal 17 5 4" xfId="7193" xr:uid="{00000000-0005-0000-0000-0000191C0000}"/>
    <cellStyle name="Normal 17 5 5" xfId="7194" xr:uid="{00000000-0005-0000-0000-00001A1C0000}"/>
    <cellStyle name="Normal 17 5 6" xfId="7195" xr:uid="{00000000-0005-0000-0000-00001B1C0000}"/>
    <cellStyle name="Normal 17 5 7" xfId="7196" xr:uid="{00000000-0005-0000-0000-00001C1C0000}"/>
    <cellStyle name="Normal 17 5 8" xfId="7197" xr:uid="{00000000-0005-0000-0000-00001D1C0000}"/>
    <cellStyle name="Normal 17 5 9" xfId="7198" xr:uid="{00000000-0005-0000-0000-00001E1C0000}"/>
    <cellStyle name="Normal 17 50" xfId="7199" xr:uid="{00000000-0005-0000-0000-00001F1C0000}"/>
    <cellStyle name="Normal 17 50 10" xfId="7200" xr:uid="{00000000-0005-0000-0000-0000201C0000}"/>
    <cellStyle name="Normal 17 50 11" xfId="7201" xr:uid="{00000000-0005-0000-0000-0000211C0000}"/>
    <cellStyle name="Normal 17 50 12" xfId="7202" xr:uid="{00000000-0005-0000-0000-0000221C0000}"/>
    <cellStyle name="Normal 17 50 13" xfId="7203" xr:uid="{00000000-0005-0000-0000-0000231C0000}"/>
    <cellStyle name="Normal 17 50 14" xfId="7204" xr:uid="{00000000-0005-0000-0000-0000241C0000}"/>
    <cellStyle name="Normal 17 50 15" xfId="7205" xr:uid="{00000000-0005-0000-0000-0000251C0000}"/>
    <cellStyle name="Normal 17 50 2" xfId="7206" xr:uid="{00000000-0005-0000-0000-0000261C0000}"/>
    <cellStyle name="Normal 17 50 2 10" xfId="7207" xr:uid="{00000000-0005-0000-0000-0000271C0000}"/>
    <cellStyle name="Normal 17 50 2 11" xfId="7208" xr:uid="{00000000-0005-0000-0000-0000281C0000}"/>
    <cellStyle name="Normal 17 50 2 12" xfId="7209" xr:uid="{00000000-0005-0000-0000-0000291C0000}"/>
    <cellStyle name="Normal 17 50 2 13" xfId="7210" xr:uid="{00000000-0005-0000-0000-00002A1C0000}"/>
    <cellStyle name="Normal 17 50 2 14" xfId="7211" xr:uid="{00000000-0005-0000-0000-00002B1C0000}"/>
    <cellStyle name="Normal 17 50 2 2" xfId="7212" xr:uid="{00000000-0005-0000-0000-00002C1C0000}"/>
    <cellStyle name="Normal 17 50 2 3" xfId="7213" xr:uid="{00000000-0005-0000-0000-00002D1C0000}"/>
    <cellStyle name="Normal 17 50 2 4" xfId="7214" xr:uid="{00000000-0005-0000-0000-00002E1C0000}"/>
    <cellStyle name="Normal 17 50 2 5" xfId="7215" xr:uid="{00000000-0005-0000-0000-00002F1C0000}"/>
    <cellStyle name="Normal 17 50 2 6" xfId="7216" xr:uid="{00000000-0005-0000-0000-0000301C0000}"/>
    <cellStyle name="Normal 17 50 2 7" xfId="7217" xr:uid="{00000000-0005-0000-0000-0000311C0000}"/>
    <cellStyle name="Normal 17 50 2 8" xfId="7218" xr:uid="{00000000-0005-0000-0000-0000321C0000}"/>
    <cellStyle name="Normal 17 50 2 9" xfId="7219" xr:uid="{00000000-0005-0000-0000-0000331C0000}"/>
    <cellStyle name="Normal 17 50 3" xfId="7220" xr:uid="{00000000-0005-0000-0000-0000341C0000}"/>
    <cellStyle name="Normal 17 50 3 10" xfId="7221" xr:uid="{00000000-0005-0000-0000-0000351C0000}"/>
    <cellStyle name="Normal 17 50 3 2" xfId="7222" xr:uid="{00000000-0005-0000-0000-0000361C0000}"/>
    <cellStyle name="Normal 17 50 3 3" xfId="7223" xr:uid="{00000000-0005-0000-0000-0000371C0000}"/>
    <cellStyle name="Normal 17 50 3 4" xfId="7224" xr:uid="{00000000-0005-0000-0000-0000381C0000}"/>
    <cellStyle name="Normal 17 50 3 5" xfId="7225" xr:uid="{00000000-0005-0000-0000-0000391C0000}"/>
    <cellStyle name="Normal 17 50 3 6" xfId="7226" xr:uid="{00000000-0005-0000-0000-00003A1C0000}"/>
    <cellStyle name="Normal 17 50 3 7" xfId="7227" xr:uid="{00000000-0005-0000-0000-00003B1C0000}"/>
    <cellStyle name="Normal 17 50 3 8" xfId="7228" xr:uid="{00000000-0005-0000-0000-00003C1C0000}"/>
    <cellStyle name="Normal 17 50 3 9" xfId="7229" xr:uid="{00000000-0005-0000-0000-00003D1C0000}"/>
    <cellStyle name="Normal 17 50 4" xfId="7230" xr:uid="{00000000-0005-0000-0000-00003E1C0000}"/>
    <cellStyle name="Normal 17 50 5" xfId="7231" xr:uid="{00000000-0005-0000-0000-00003F1C0000}"/>
    <cellStyle name="Normal 17 50 6" xfId="7232" xr:uid="{00000000-0005-0000-0000-0000401C0000}"/>
    <cellStyle name="Normal 17 50 7" xfId="7233" xr:uid="{00000000-0005-0000-0000-0000411C0000}"/>
    <cellStyle name="Normal 17 50 8" xfId="7234" xr:uid="{00000000-0005-0000-0000-0000421C0000}"/>
    <cellStyle name="Normal 17 50 9" xfId="7235" xr:uid="{00000000-0005-0000-0000-0000431C0000}"/>
    <cellStyle name="Normal 17 51" xfId="7236" xr:uid="{00000000-0005-0000-0000-0000441C0000}"/>
    <cellStyle name="Normal 17 51 10" xfId="7237" xr:uid="{00000000-0005-0000-0000-0000451C0000}"/>
    <cellStyle name="Normal 17 51 11" xfId="7238" xr:uid="{00000000-0005-0000-0000-0000461C0000}"/>
    <cellStyle name="Normal 17 51 12" xfId="7239" xr:uid="{00000000-0005-0000-0000-0000471C0000}"/>
    <cellStyle name="Normal 17 51 13" xfId="7240" xr:uid="{00000000-0005-0000-0000-0000481C0000}"/>
    <cellStyle name="Normal 17 51 14" xfId="7241" xr:uid="{00000000-0005-0000-0000-0000491C0000}"/>
    <cellStyle name="Normal 17 51 15" xfId="7242" xr:uid="{00000000-0005-0000-0000-00004A1C0000}"/>
    <cellStyle name="Normal 17 51 2" xfId="7243" xr:uid="{00000000-0005-0000-0000-00004B1C0000}"/>
    <cellStyle name="Normal 17 51 2 10" xfId="7244" xr:uid="{00000000-0005-0000-0000-00004C1C0000}"/>
    <cellStyle name="Normal 17 51 2 11" xfId="7245" xr:uid="{00000000-0005-0000-0000-00004D1C0000}"/>
    <cellStyle name="Normal 17 51 2 12" xfId="7246" xr:uid="{00000000-0005-0000-0000-00004E1C0000}"/>
    <cellStyle name="Normal 17 51 2 13" xfId="7247" xr:uid="{00000000-0005-0000-0000-00004F1C0000}"/>
    <cellStyle name="Normal 17 51 2 14" xfId="7248" xr:uid="{00000000-0005-0000-0000-0000501C0000}"/>
    <cellStyle name="Normal 17 51 2 2" xfId="7249" xr:uid="{00000000-0005-0000-0000-0000511C0000}"/>
    <cellStyle name="Normal 17 51 2 3" xfId="7250" xr:uid="{00000000-0005-0000-0000-0000521C0000}"/>
    <cellStyle name="Normal 17 51 2 4" xfId="7251" xr:uid="{00000000-0005-0000-0000-0000531C0000}"/>
    <cellStyle name="Normal 17 51 2 5" xfId="7252" xr:uid="{00000000-0005-0000-0000-0000541C0000}"/>
    <cellStyle name="Normal 17 51 2 6" xfId="7253" xr:uid="{00000000-0005-0000-0000-0000551C0000}"/>
    <cellStyle name="Normal 17 51 2 7" xfId="7254" xr:uid="{00000000-0005-0000-0000-0000561C0000}"/>
    <cellStyle name="Normal 17 51 2 8" xfId="7255" xr:uid="{00000000-0005-0000-0000-0000571C0000}"/>
    <cellStyle name="Normal 17 51 2 9" xfId="7256" xr:uid="{00000000-0005-0000-0000-0000581C0000}"/>
    <cellStyle name="Normal 17 51 3" xfId="7257" xr:uid="{00000000-0005-0000-0000-0000591C0000}"/>
    <cellStyle name="Normal 17 51 3 10" xfId="7258" xr:uid="{00000000-0005-0000-0000-00005A1C0000}"/>
    <cellStyle name="Normal 17 51 3 2" xfId="7259" xr:uid="{00000000-0005-0000-0000-00005B1C0000}"/>
    <cellStyle name="Normal 17 51 3 3" xfId="7260" xr:uid="{00000000-0005-0000-0000-00005C1C0000}"/>
    <cellStyle name="Normal 17 51 3 4" xfId="7261" xr:uid="{00000000-0005-0000-0000-00005D1C0000}"/>
    <cellStyle name="Normal 17 51 3 5" xfId="7262" xr:uid="{00000000-0005-0000-0000-00005E1C0000}"/>
    <cellStyle name="Normal 17 51 3 6" xfId="7263" xr:uid="{00000000-0005-0000-0000-00005F1C0000}"/>
    <cellStyle name="Normal 17 51 3 7" xfId="7264" xr:uid="{00000000-0005-0000-0000-0000601C0000}"/>
    <cellStyle name="Normal 17 51 3 8" xfId="7265" xr:uid="{00000000-0005-0000-0000-0000611C0000}"/>
    <cellStyle name="Normal 17 51 3 9" xfId="7266" xr:uid="{00000000-0005-0000-0000-0000621C0000}"/>
    <cellStyle name="Normal 17 51 4" xfId="7267" xr:uid="{00000000-0005-0000-0000-0000631C0000}"/>
    <cellStyle name="Normal 17 51 5" xfId="7268" xr:uid="{00000000-0005-0000-0000-0000641C0000}"/>
    <cellStyle name="Normal 17 51 6" xfId="7269" xr:uid="{00000000-0005-0000-0000-0000651C0000}"/>
    <cellStyle name="Normal 17 51 7" xfId="7270" xr:uid="{00000000-0005-0000-0000-0000661C0000}"/>
    <cellStyle name="Normal 17 51 8" xfId="7271" xr:uid="{00000000-0005-0000-0000-0000671C0000}"/>
    <cellStyle name="Normal 17 51 9" xfId="7272" xr:uid="{00000000-0005-0000-0000-0000681C0000}"/>
    <cellStyle name="Normal 17 52" xfId="7273" xr:uid="{00000000-0005-0000-0000-0000691C0000}"/>
    <cellStyle name="Normal 17 52 10" xfId="7274" xr:uid="{00000000-0005-0000-0000-00006A1C0000}"/>
    <cellStyle name="Normal 17 52 11" xfId="7275" xr:uid="{00000000-0005-0000-0000-00006B1C0000}"/>
    <cellStyle name="Normal 17 52 12" xfId="7276" xr:uid="{00000000-0005-0000-0000-00006C1C0000}"/>
    <cellStyle name="Normal 17 52 13" xfId="7277" xr:uid="{00000000-0005-0000-0000-00006D1C0000}"/>
    <cellStyle name="Normal 17 52 14" xfId="7278" xr:uid="{00000000-0005-0000-0000-00006E1C0000}"/>
    <cellStyle name="Normal 17 52 15" xfId="7279" xr:uid="{00000000-0005-0000-0000-00006F1C0000}"/>
    <cellStyle name="Normal 17 52 2" xfId="7280" xr:uid="{00000000-0005-0000-0000-0000701C0000}"/>
    <cellStyle name="Normal 17 52 2 10" xfId="7281" xr:uid="{00000000-0005-0000-0000-0000711C0000}"/>
    <cellStyle name="Normal 17 52 2 11" xfId="7282" xr:uid="{00000000-0005-0000-0000-0000721C0000}"/>
    <cellStyle name="Normal 17 52 2 12" xfId="7283" xr:uid="{00000000-0005-0000-0000-0000731C0000}"/>
    <cellStyle name="Normal 17 52 2 13" xfId="7284" xr:uid="{00000000-0005-0000-0000-0000741C0000}"/>
    <cellStyle name="Normal 17 52 2 14" xfId="7285" xr:uid="{00000000-0005-0000-0000-0000751C0000}"/>
    <cellStyle name="Normal 17 52 2 2" xfId="7286" xr:uid="{00000000-0005-0000-0000-0000761C0000}"/>
    <cellStyle name="Normal 17 52 2 3" xfId="7287" xr:uid="{00000000-0005-0000-0000-0000771C0000}"/>
    <cellStyle name="Normal 17 52 2 4" xfId="7288" xr:uid="{00000000-0005-0000-0000-0000781C0000}"/>
    <cellStyle name="Normal 17 52 2 5" xfId="7289" xr:uid="{00000000-0005-0000-0000-0000791C0000}"/>
    <cellStyle name="Normal 17 52 2 6" xfId="7290" xr:uid="{00000000-0005-0000-0000-00007A1C0000}"/>
    <cellStyle name="Normal 17 52 2 7" xfId="7291" xr:uid="{00000000-0005-0000-0000-00007B1C0000}"/>
    <cellStyle name="Normal 17 52 2 8" xfId="7292" xr:uid="{00000000-0005-0000-0000-00007C1C0000}"/>
    <cellStyle name="Normal 17 52 2 9" xfId="7293" xr:uid="{00000000-0005-0000-0000-00007D1C0000}"/>
    <cellStyle name="Normal 17 52 3" xfId="7294" xr:uid="{00000000-0005-0000-0000-00007E1C0000}"/>
    <cellStyle name="Normal 17 52 3 10" xfId="7295" xr:uid="{00000000-0005-0000-0000-00007F1C0000}"/>
    <cellStyle name="Normal 17 52 3 2" xfId="7296" xr:uid="{00000000-0005-0000-0000-0000801C0000}"/>
    <cellStyle name="Normal 17 52 3 3" xfId="7297" xr:uid="{00000000-0005-0000-0000-0000811C0000}"/>
    <cellStyle name="Normal 17 52 3 4" xfId="7298" xr:uid="{00000000-0005-0000-0000-0000821C0000}"/>
    <cellStyle name="Normal 17 52 3 5" xfId="7299" xr:uid="{00000000-0005-0000-0000-0000831C0000}"/>
    <cellStyle name="Normal 17 52 3 6" xfId="7300" xr:uid="{00000000-0005-0000-0000-0000841C0000}"/>
    <cellStyle name="Normal 17 52 3 7" xfId="7301" xr:uid="{00000000-0005-0000-0000-0000851C0000}"/>
    <cellStyle name="Normal 17 52 3 8" xfId="7302" xr:uid="{00000000-0005-0000-0000-0000861C0000}"/>
    <cellStyle name="Normal 17 52 3 9" xfId="7303" xr:uid="{00000000-0005-0000-0000-0000871C0000}"/>
    <cellStyle name="Normal 17 52 4" xfId="7304" xr:uid="{00000000-0005-0000-0000-0000881C0000}"/>
    <cellStyle name="Normal 17 52 5" xfId="7305" xr:uid="{00000000-0005-0000-0000-0000891C0000}"/>
    <cellStyle name="Normal 17 52 6" xfId="7306" xr:uid="{00000000-0005-0000-0000-00008A1C0000}"/>
    <cellStyle name="Normal 17 52 7" xfId="7307" xr:uid="{00000000-0005-0000-0000-00008B1C0000}"/>
    <cellStyle name="Normal 17 52 8" xfId="7308" xr:uid="{00000000-0005-0000-0000-00008C1C0000}"/>
    <cellStyle name="Normal 17 52 9" xfId="7309" xr:uid="{00000000-0005-0000-0000-00008D1C0000}"/>
    <cellStyle name="Normal 17 53" xfId="7310" xr:uid="{00000000-0005-0000-0000-00008E1C0000}"/>
    <cellStyle name="Normal 17 53 10" xfId="7311" xr:uid="{00000000-0005-0000-0000-00008F1C0000}"/>
    <cellStyle name="Normal 17 53 11" xfId="7312" xr:uid="{00000000-0005-0000-0000-0000901C0000}"/>
    <cellStyle name="Normal 17 53 12" xfId="7313" xr:uid="{00000000-0005-0000-0000-0000911C0000}"/>
    <cellStyle name="Normal 17 53 13" xfId="7314" xr:uid="{00000000-0005-0000-0000-0000921C0000}"/>
    <cellStyle name="Normal 17 53 14" xfId="7315" xr:uid="{00000000-0005-0000-0000-0000931C0000}"/>
    <cellStyle name="Normal 17 53 15" xfId="7316" xr:uid="{00000000-0005-0000-0000-0000941C0000}"/>
    <cellStyle name="Normal 17 53 2" xfId="7317" xr:uid="{00000000-0005-0000-0000-0000951C0000}"/>
    <cellStyle name="Normal 17 53 2 10" xfId="7318" xr:uid="{00000000-0005-0000-0000-0000961C0000}"/>
    <cellStyle name="Normal 17 53 2 11" xfId="7319" xr:uid="{00000000-0005-0000-0000-0000971C0000}"/>
    <cellStyle name="Normal 17 53 2 12" xfId="7320" xr:uid="{00000000-0005-0000-0000-0000981C0000}"/>
    <cellStyle name="Normal 17 53 2 13" xfId="7321" xr:uid="{00000000-0005-0000-0000-0000991C0000}"/>
    <cellStyle name="Normal 17 53 2 14" xfId="7322" xr:uid="{00000000-0005-0000-0000-00009A1C0000}"/>
    <cellStyle name="Normal 17 53 2 2" xfId="7323" xr:uid="{00000000-0005-0000-0000-00009B1C0000}"/>
    <cellStyle name="Normal 17 53 2 3" xfId="7324" xr:uid="{00000000-0005-0000-0000-00009C1C0000}"/>
    <cellStyle name="Normal 17 53 2 4" xfId="7325" xr:uid="{00000000-0005-0000-0000-00009D1C0000}"/>
    <cellStyle name="Normal 17 53 2 5" xfId="7326" xr:uid="{00000000-0005-0000-0000-00009E1C0000}"/>
    <cellStyle name="Normal 17 53 2 6" xfId="7327" xr:uid="{00000000-0005-0000-0000-00009F1C0000}"/>
    <cellStyle name="Normal 17 53 2 7" xfId="7328" xr:uid="{00000000-0005-0000-0000-0000A01C0000}"/>
    <cellStyle name="Normal 17 53 2 8" xfId="7329" xr:uid="{00000000-0005-0000-0000-0000A11C0000}"/>
    <cellStyle name="Normal 17 53 2 9" xfId="7330" xr:uid="{00000000-0005-0000-0000-0000A21C0000}"/>
    <cellStyle name="Normal 17 53 3" xfId="7331" xr:uid="{00000000-0005-0000-0000-0000A31C0000}"/>
    <cellStyle name="Normal 17 53 3 10" xfId="7332" xr:uid="{00000000-0005-0000-0000-0000A41C0000}"/>
    <cellStyle name="Normal 17 53 3 2" xfId="7333" xr:uid="{00000000-0005-0000-0000-0000A51C0000}"/>
    <cellStyle name="Normal 17 53 3 3" xfId="7334" xr:uid="{00000000-0005-0000-0000-0000A61C0000}"/>
    <cellStyle name="Normal 17 53 3 4" xfId="7335" xr:uid="{00000000-0005-0000-0000-0000A71C0000}"/>
    <cellStyle name="Normal 17 53 3 5" xfId="7336" xr:uid="{00000000-0005-0000-0000-0000A81C0000}"/>
    <cellStyle name="Normal 17 53 3 6" xfId="7337" xr:uid="{00000000-0005-0000-0000-0000A91C0000}"/>
    <cellStyle name="Normal 17 53 3 7" xfId="7338" xr:uid="{00000000-0005-0000-0000-0000AA1C0000}"/>
    <cellStyle name="Normal 17 53 3 8" xfId="7339" xr:uid="{00000000-0005-0000-0000-0000AB1C0000}"/>
    <cellStyle name="Normal 17 53 3 9" xfId="7340" xr:uid="{00000000-0005-0000-0000-0000AC1C0000}"/>
    <cellStyle name="Normal 17 53 4" xfId="7341" xr:uid="{00000000-0005-0000-0000-0000AD1C0000}"/>
    <cellStyle name="Normal 17 53 5" xfId="7342" xr:uid="{00000000-0005-0000-0000-0000AE1C0000}"/>
    <cellStyle name="Normal 17 53 6" xfId="7343" xr:uid="{00000000-0005-0000-0000-0000AF1C0000}"/>
    <cellStyle name="Normal 17 53 7" xfId="7344" xr:uid="{00000000-0005-0000-0000-0000B01C0000}"/>
    <cellStyle name="Normal 17 53 8" xfId="7345" xr:uid="{00000000-0005-0000-0000-0000B11C0000}"/>
    <cellStyle name="Normal 17 53 9" xfId="7346" xr:uid="{00000000-0005-0000-0000-0000B21C0000}"/>
    <cellStyle name="Normal 17 54" xfId="7347" xr:uid="{00000000-0005-0000-0000-0000B31C0000}"/>
    <cellStyle name="Normal 17 54 10" xfId="7348" xr:uid="{00000000-0005-0000-0000-0000B41C0000}"/>
    <cellStyle name="Normal 17 54 11" xfId="7349" xr:uid="{00000000-0005-0000-0000-0000B51C0000}"/>
    <cellStyle name="Normal 17 54 12" xfId="7350" xr:uid="{00000000-0005-0000-0000-0000B61C0000}"/>
    <cellStyle name="Normal 17 54 13" xfId="7351" xr:uid="{00000000-0005-0000-0000-0000B71C0000}"/>
    <cellStyle name="Normal 17 54 14" xfId="7352" xr:uid="{00000000-0005-0000-0000-0000B81C0000}"/>
    <cellStyle name="Normal 17 54 15" xfId="7353" xr:uid="{00000000-0005-0000-0000-0000B91C0000}"/>
    <cellStyle name="Normal 17 54 2" xfId="7354" xr:uid="{00000000-0005-0000-0000-0000BA1C0000}"/>
    <cellStyle name="Normal 17 54 2 10" xfId="7355" xr:uid="{00000000-0005-0000-0000-0000BB1C0000}"/>
    <cellStyle name="Normal 17 54 2 11" xfId="7356" xr:uid="{00000000-0005-0000-0000-0000BC1C0000}"/>
    <cellStyle name="Normal 17 54 2 12" xfId="7357" xr:uid="{00000000-0005-0000-0000-0000BD1C0000}"/>
    <cellStyle name="Normal 17 54 2 13" xfId="7358" xr:uid="{00000000-0005-0000-0000-0000BE1C0000}"/>
    <cellStyle name="Normal 17 54 2 14" xfId="7359" xr:uid="{00000000-0005-0000-0000-0000BF1C0000}"/>
    <cellStyle name="Normal 17 54 2 2" xfId="7360" xr:uid="{00000000-0005-0000-0000-0000C01C0000}"/>
    <cellStyle name="Normal 17 54 2 3" xfId="7361" xr:uid="{00000000-0005-0000-0000-0000C11C0000}"/>
    <cellStyle name="Normal 17 54 2 4" xfId="7362" xr:uid="{00000000-0005-0000-0000-0000C21C0000}"/>
    <cellStyle name="Normal 17 54 2 5" xfId="7363" xr:uid="{00000000-0005-0000-0000-0000C31C0000}"/>
    <cellStyle name="Normal 17 54 2 6" xfId="7364" xr:uid="{00000000-0005-0000-0000-0000C41C0000}"/>
    <cellStyle name="Normal 17 54 2 7" xfId="7365" xr:uid="{00000000-0005-0000-0000-0000C51C0000}"/>
    <cellStyle name="Normal 17 54 2 8" xfId="7366" xr:uid="{00000000-0005-0000-0000-0000C61C0000}"/>
    <cellStyle name="Normal 17 54 2 9" xfId="7367" xr:uid="{00000000-0005-0000-0000-0000C71C0000}"/>
    <cellStyle name="Normal 17 54 3" xfId="7368" xr:uid="{00000000-0005-0000-0000-0000C81C0000}"/>
    <cellStyle name="Normal 17 54 3 10" xfId="7369" xr:uid="{00000000-0005-0000-0000-0000C91C0000}"/>
    <cellStyle name="Normal 17 54 3 2" xfId="7370" xr:uid="{00000000-0005-0000-0000-0000CA1C0000}"/>
    <cellStyle name="Normal 17 54 3 3" xfId="7371" xr:uid="{00000000-0005-0000-0000-0000CB1C0000}"/>
    <cellStyle name="Normal 17 54 3 4" xfId="7372" xr:uid="{00000000-0005-0000-0000-0000CC1C0000}"/>
    <cellStyle name="Normal 17 54 3 5" xfId="7373" xr:uid="{00000000-0005-0000-0000-0000CD1C0000}"/>
    <cellStyle name="Normal 17 54 3 6" xfId="7374" xr:uid="{00000000-0005-0000-0000-0000CE1C0000}"/>
    <cellStyle name="Normal 17 54 3 7" xfId="7375" xr:uid="{00000000-0005-0000-0000-0000CF1C0000}"/>
    <cellStyle name="Normal 17 54 3 8" xfId="7376" xr:uid="{00000000-0005-0000-0000-0000D01C0000}"/>
    <cellStyle name="Normal 17 54 3 9" xfId="7377" xr:uid="{00000000-0005-0000-0000-0000D11C0000}"/>
    <cellStyle name="Normal 17 54 4" xfId="7378" xr:uid="{00000000-0005-0000-0000-0000D21C0000}"/>
    <cellStyle name="Normal 17 54 5" xfId="7379" xr:uid="{00000000-0005-0000-0000-0000D31C0000}"/>
    <cellStyle name="Normal 17 54 6" xfId="7380" xr:uid="{00000000-0005-0000-0000-0000D41C0000}"/>
    <cellStyle name="Normal 17 54 7" xfId="7381" xr:uid="{00000000-0005-0000-0000-0000D51C0000}"/>
    <cellStyle name="Normal 17 54 8" xfId="7382" xr:uid="{00000000-0005-0000-0000-0000D61C0000}"/>
    <cellStyle name="Normal 17 54 9" xfId="7383" xr:uid="{00000000-0005-0000-0000-0000D71C0000}"/>
    <cellStyle name="Normal 17 55" xfId="7384" xr:uid="{00000000-0005-0000-0000-0000D81C0000}"/>
    <cellStyle name="Normal 17 55 10" xfId="7385" xr:uid="{00000000-0005-0000-0000-0000D91C0000}"/>
    <cellStyle name="Normal 17 55 11" xfId="7386" xr:uid="{00000000-0005-0000-0000-0000DA1C0000}"/>
    <cellStyle name="Normal 17 55 12" xfId="7387" xr:uid="{00000000-0005-0000-0000-0000DB1C0000}"/>
    <cellStyle name="Normal 17 55 13" xfId="7388" xr:uid="{00000000-0005-0000-0000-0000DC1C0000}"/>
    <cellStyle name="Normal 17 55 14" xfId="7389" xr:uid="{00000000-0005-0000-0000-0000DD1C0000}"/>
    <cellStyle name="Normal 17 55 15" xfId="7390" xr:uid="{00000000-0005-0000-0000-0000DE1C0000}"/>
    <cellStyle name="Normal 17 55 2" xfId="7391" xr:uid="{00000000-0005-0000-0000-0000DF1C0000}"/>
    <cellStyle name="Normal 17 55 2 10" xfId="7392" xr:uid="{00000000-0005-0000-0000-0000E01C0000}"/>
    <cellStyle name="Normal 17 55 2 11" xfId="7393" xr:uid="{00000000-0005-0000-0000-0000E11C0000}"/>
    <cellStyle name="Normal 17 55 2 12" xfId="7394" xr:uid="{00000000-0005-0000-0000-0000E21C0000}"/>
    <cellStyle name="Normal 17 55 2 13" xfId="7395" xr:uid="{00000000-0005-0000-0000-0000E31C0000}"/>
    <cellStyle name="Normal 17 55 2 14" xfId="7396" xr:uid="{00000000-0005-0000-0000-0000E41C0000}"/>
    <cellStyle name="Normal 17 55 2 2" xfId="7397" xr:uid="{00000000-0005-0000-0000-0000E51C0000}"/>
    <cellStyle name="Normal 17 55 2 3" xfId="7398" xr:uid="{00000000-0005-0000-0000-0000E61C0000}"/>
    <cellStyle name="Normal 17 55 2 4" xfId="7399" xr:uid="{00000000-0005-0000-0000-0000E71C0000}"/>
    <cellStyle name="Normal 17 55 2 5" xfId="7400" xr:uid="{00000000-0005-0000-0000-0000E81C0000}"/>
    <cellStyle name="Normal 17 55 2 6" xfId="7401" xr:uid="{00000000-0005-0000-0000-0000E91C0000}"/>
    <cellStyle name="Normal 17 55 2 7" xfId="7402" xr:uid="{00000000-0005-0000-0000-0000EA1C0000}"/>
    <cellStyle name="Normal 17 55 2 8" xfId="7403" xr:uid="{00000000-0005-0000-0000-0000EB1C0000}"/>
    <cellStyle name="Normal 17 55 2 9" xfId="7404" xr:uid="{00000000-0005-0000-0000-0000EC1C0000}"/>
    <cellStyle name="Normal 17 55 3" xfId="7405" xr:uid="{00000000-0005-0000-0000-0000ED1C0000}"/>
    <cellStyle name="Normal 17 55 3 10" xfId="7406" xr:uid="{00000000-0005-0000-0000-0000EE1C0000}"/>
    <cellStyle name="Normal 17 55 3 2" xfId="7407" xr:uid="{00000000-0005-0000-0000-0000EF1C0000}"/>
    <cellStyle name="Normal 17 55 3 3" xfId="7408" xr:uid="{00000000-0005-0000-0000-0000F01C0000}"/>
    <cellStyle name="Normal 17 55 3 4" xfId="7409" xr:uid="{00000000-0005-0000-0000-0000F11C0000}"/>
    <cellStyle name="Normal 17 55 3 5" xfId="7410" xr:uid="{00000000-0005-0000-0000-0000F21C0000}"/>
    <cellStyle name="Normal 17 55 3 6" xfId="7411" xr:uid="{00000000-0005-0000-0000-0000F31C0000}"/>
    <cellStyle name="Normal 17 55 3 7" xfId="7412" xr:uid="{00000000-0005-0000-0000-0000F41C0000}"/>
    <cellStyle name="Normal 17 55 3 8" xfId="7413" xr:uid="{00000000-0005-0000-0000-0000F51C0000}"/>
    <cellStyle name="Normal 17 55 3 9" xfId="7414" xr:uid="{00000000-0005-0000-0000-0000F61C0000}"/>
    <cellStyle name="Normal 17 55 4" xfId="7415" xr:uid="{00000000-0005-0000-0000-0000F71C0000}"/>
    <cellStyle name="Normal 17 55 5" xfId="7416" xr:uid="{00000000-0005-0000-0000-0000F81C0000}"/>
    <cellStyle name="Normal 17 55 6" xfId="7417" xr:uid="{00000000-0005-0000-0000-0000F91C0000}"/>
    <cellStyle name="Normal 17 55 7" xfId="7418" xr:uid="{00000000-0005-0000-0000-0000FA1C0000}"/>
    <cellStyle name="Normal 17 55 8" xfId="7419" xr:uid="{00000000-0005-0000-0000-0000FB1C0000}"/>
    <cellStyle name="Normal 17 55 9" xfId="7420" xr:uid="{00000000-0005-0000-0000-0000FC1C0000}"/>
    <cellStyle name="Normal 17 56" xfId="7421" xr:uid="{00000000-0005-0000-0000-0000FD1C0000}"/>
    <cellStyle name="Normal 17 56 10" xfId="7422" xr:uid="{00000000-0005-0000-0000-0000FE1C0000}"/>
    <cellStyle name="Normal 17 56 11" xfId="7423" xr:uid="{00000000-0005-0000-0000-0000FF1C0000}"/>
    <cellStyle name="Normal 17 56 12" xfId="7424" xr:uid="{00000000-0005-0000-0000-0000001D0000}"/>
    <cellStyle name="Normal 17 56 13" xfId="7425" xr:uid="{00000000-0005-0000-0000-0000011D0000}"/>
    <cellStyle name="Normal 17 56 14" xfId="7426" xr:uid="{00000000-0005-0000-0000-0000021D0000}"/>
    <cellStyle name="Normal 17 56 15" xfId="7427" xr:uid="{00000000-0005-0000-0000-0000031D0000}"/>
    <cellStyle name="Normal 17 56 2" xfId="7428" xr:uid="{00000000-0005-0000-0000-0000041D0000}"/>
    <cellStyle name="Normal 17 56 2 10" xfId="7429" xr:uid="{00000000-0005-0000-0000-0000051D0000}"/>
    <cellStyle name="Normal 17 56 2 11" xfId="7430" xr:uid="{00000000-0005-0000-0000-0000061D0000}"/>
    <cellStyle name="Normal 17 56 2 12" xfId="7431" xr:uid="{00000000-0005-0000-0000-0000071D0000}"/>
    <cellStyle name="Normal 17 56 2 13" xfId="7432" xr:uid="{00000000-0005-0000-0000-0000081D0000}"/>
    <cellStyle name="Normal 17 56 2 14" xfId="7433" xr:uid="{00000000-0005-0000-0000-0000091D0000}"/>
    <cellStyle name="Normal 17 56 2 2" xfId="7434" xr:uid="{00000000-0005-0000-0000-00000A1D0000}"/>
    <cellStyle name="Normal 17 56 2 3" xfId="7435" xr:uid="{00000000-0005-0000-0000-00000B1D0000}"/>
    <cellStyle name="Normal 17 56 2 4" xfId="7436" xr:uid="{00000000-0005-0000-0000-00000C1D0000}"/>
    <cellStyle name="Normal 17 56 2 5" xfId="7437" xr:uid="{00000000-0005-0000-0000-00000D1D0000}"/>
    <cellStyle name="Normal 17 56 2 6" xfId="7438" xr:uid="{00000000-0005-0000-0000-00000E1D0000}"/>
    <cellStyle name="Normal 17 56 2 7" xfId="7439" xr:uid="{00000000-0005-0000-0000-00000F1D0000}"/>
    <cellStyle name="Normal 17 56 2 8" xfId="7440" xr:uid="{00000000-0005-0000-0000-0000101D0000}"/>
    <cellStyle name="Normal 17 56 2 9" xfId="7441" xr:uid="{00000000-0005-0000-0000-0000111D0000}"/>
    <cellStyle name="Normal 17 56 3" xfId="7442" xr:uid="{00000000-0005-0000-0000-0000121D0000}"/>
    <cellStyle name="Normal 17 56 3 10" xfId="7443" xr:uid="{00000000-0005-0000-0000-0000131D0000}"/>
    <cellStyle name="Normal 17 56 3 2" xfId="7444" xr:uid="{00000000-0005-0000-0000-0000141D0000}"/>
    <cellStyle name="Normal 17 56 3 3" xfId="7445" xr:uid="{00000000-0005-0000-0000-0000151D0000}"/>
    <cellStyle name="Normal 17 56 3 4" xfId="7446" xr:uid="{00000000-0005-0000-0000-0000161D0000}"/>
    <cellStyle name="Normal 17 56 3 5" xfId="7447" xr:uid="{00000000-0005-0000-0000-0000171D0000}"/>
    <cellStyle name="Normal 17 56 3 6" xfId="7448" xr:uid="{00000000-0005-0000-0000-0000181D0000}"/>
    <cellStyle name="Normal 17 56 3 7" xfId="7449" xr:uid="{00000000-0005-0000-0000-0000191D0000}"/>
    <cellStyle name="Normal 17 56 3 8" xfId="7450" xr:uid="{00000000-0005-0000-0000-00001A1D0000}"/>
    <cellStyle name="Normal 17 56 3 9" xfId="7451" xr:uid="{00000000-0005-0000-0000-00001B1D0000}"/>
    <cellStyle name="Normal 17 56 4" xfId="7452" xr:uid="{00000000-0005-0000-0000-00001C1D0000}"/>
    <cellStyle name="Normal 17 56 5" xfId="7453" xr:uid="{00000000-0005-0000-0000-00001D1D0000}"/>
    <cellStyle name="Normal 17 56 6" xfId="7454" xr:uid="{00000000-0005-0000-0000-00001E1D0000}"/>
    <cellStyle name="Normal 17 56 7" xfId="7455" xr:uid="{00000000-0005-0000-0000-00001F1D0000}"/>
    <cellStyle name="Normal 17 56 8" xfId="7456" xr:uid="{00000000-0005-0000-0000-0000201D0000}"/>
    <cellStyle name="Normal 17 56 9" xfId="7457" xr:uid="{00000000-0005-0000-0000-0000211D0000}"/>
    <cellStyle name="Normal 17 57" xfId="7458" xr:uid="{00000000-0005-0000-0000-0000221D0000}"/>
    <cellStyle name="Normal 17 57 10" xfId="7459" xr:uid="{00000000-0005-0000-0000-0000231D0000}"/>
    <cellStyle name="Normal 17 57 11" xfId="7460" xr:uid="{00000000-0005-0000-0000-0000241D0000}"/>
    <cellStyle name="Normal 17 57 12" xfId="7461" xr:uid="{00000000-0005-0000-0000-0000251D0000}"/>
    <cellStyle name="Normal 17 57 13" xfId="7462" xr:uid="{00000000-0005-0000-0000-0000261D0000}"/>
    <cellStyle name="Normal 17 57 14" xfId="7463" xr:uid="{00000000-0005-0000-0000-0000271D0000}"/>
    <cellStyle name="Normal 17 57 15" xfId="7464" xr:uid="{00000000-0005-0000-0000-0000281D0000}"/>
    <cellStyle name="Normal 17 57 2" xfId="7465" xr:uid="{00000000-0005-0000-0000-0000291D0000}"/>
    <cellStyle name="Normal 17 57 2 10" xfId="7466" xr:uid="{00000000-0005-0000-0000-00002A1D0000}"/>
    <cellStyle name="Normal 17 57 2 11" xfId="7467" xr:uid="{00000000-0005-0000-0000-00002B1D0000}"/>
    <cellStyle name="Normal 17 57 2 12" xfId="7468" xr:uid="{00000000-0005-0000-0000-00002C1D0000}"/>
    <cellStyle name="Normal 17 57 2 13" xfId="7469" xr:uid="{00000000-0005-0000-0000-00002D1D0000}"/>
    <cellStyle name="Normal 17 57 2 14" xfId="7470" xr:uid="{00000000-0005-0000-0000-00002E1D0000}"/>
    <cellStyle name="Normal 17 57 2 2" xfId="7471" xr:uid="{00000000-0005-0000-0000-00002F1D0000}"/>
    <cellStyle name="Normal 17 57 2 3" xfId="7472" xr:uid="{00000000-0005-0000-0000-0000301D0000}"/>
    <cellStyle name="Normal 17 57 2 4" xfId="7473" xr:uid="{00000000-0005-0000-0000-0000311D0000}"/>
    <cellStyle name="Normal 17 57 2 5" xfId="7474" xr:uid="{00000000-0005-0000-0000-0000321D0000}"/>
    <cellStyle name="Normal 17 57 2 6" xfId="7475" xr:uid="{00000000-0005-0000-0000-0000331D0000}"/>
    <cellStyle name="Normal 17 57 2 7" xfId="7476" xr:uid="{00000000-0005-0000-0000-0000341D0000}"/>
    <cellStyle name="Normal 17 57 2 8" xfId="7477" xr:uid="{00000000-0005-0000-0000-0000351D0000}"/>
    <cellStyle name="Normal 17 57 2 9" xfId="7478" xr:uid="{00000000-0005-0000-0000-0000361D0000}"/>
    <cellStyle name="Normal 17 57 3" xfId="7479" xr:uid="{00000000-0005-0000-0000-0000371D0000}"/>
    <cellStyle name="Normal 17 57 3 10" xfId="7480" xr:uid="{00000000-0005-0000-0000-0000381D0000}"/>
    <cellStyle name="Normal 17 57 3 2" xfId="7481" xr:uid="{00000000-0005-0000-0000-0000391D0000}"/>
    <cellStyle name="Normal 17 57 3 3" xfId="7482" xr:uid="{00000000-0005-0000-0000-00003A1D0000}"/>
    <cellStyle name="Normal 17 57 3 4" xfId="7483" xr:uid="{00000000-0005-0000-0000-00003B1D0000}"/>
    <cellStyle name="Normal 17 57 3 5" xfId="7484" xr:uid="{00000000-0005-0000-0000-00003C1D0000}"/>
    <cellStyle name="Normal 17 57 3 6" xfId="7485" xr:uid="{00000000-0005-0000-0000-00003D1D0000}"/>
    <cellStyle name="Normal 17 57 3 7" xfId="7486" xr:uid="{00000000-0005-0000-0000-00003E1D0000}"/>
    <cellStyle name="Normal 17 57 3 8" xfId="7487" xr:uid="{00000000-0005-0000-0000-00003F1D0000}"/>
    <cellStyle name="Normal 17 57 3 9" xfId="7488" xr:uid="{00000000-0005-0000-0000-0000401D0000}"/>
    <cellStyle name="Normal 17 57 4" xfId="7489" xr:uid="{00000000-0005-0000-0000-0000411D0000}"/>
    <cellStyle name="Normal 17 57 5" xfId="7490" xr:uid="{00000000-0005-0000-0000-0000421D0000}"/>
    <cellStyle name="Normal 17 57 6" xfId="7491" xr:uid="{00000000-0005-0000-0000-0000431D0000}"/>
    <cellStyle name="Normal 17 57 7" xfId="7492" xr:uid="{00000000-0005-0000-0000-0000441D0000}"/>
    <cellStyle name="Normal 17 57 8" xfId="7493" xr:uid="{00000000-0005-0000-0000-0000451D0000}"/>
    <cellStyle name="Normal 17 57 9" xfId="7494" xr:uid="{00000000-0005-0000-0000-0000461D0000}"/>
    <cellStyle name="Normal 17 58" xfId="7495" xr:uid="{00000000-0005-0000-0000-0000471D0000}"/>
    <cellStyle name="Normal 17 58 10" xfId="7496" xr:uid="{00000000-0005-0000-0000-0000481D0000}"/>
    <cellStyle name="Normal 17 58 11" xfId="7497" xr:uid="{00000000-0005-0000-0000-0000491D0000}"/>
    <cellStyle name="Normal 17 58 12" xfId="7498" xr:uid="{00000000-0005-0000-0000-00004A1D0000}"/>
    <cellStyle name="Normal 17 58 13" xfId="7499" xr:uid="{00000000-0005-0000-0000-00004B1D0000}"/>
    <cellStyle name="Normal 17 58 14" xfId="7500" xr:uid="{00000000-0005-0000-0000-00004C1D0000}"/>
    <cellStyle name="Normal 17 58 15" xfId="7501" xr:uid="{00000000-0005-0000-0000-00004D1D0000}"/>
    <cellStyle name="Normal 17 58 2" xfId="7502" xr:uid="{00000000-0005-0000-0000-00004E1D0000}"/>
    <cellStyle name="Normal 17 58 2 10" xfId="7503" xr:uid="{00000000-0005-0000-0000-00004F1D0000}"/>
    <cellStyle name="Normal 17 58 2 11" xfId="7504" xr:uid="{00000000-0005-0000-0000-0000501D0000}"/>
    <cellStyle name="Normal 17 58 2 12" xfId="7505" xr:uid="{00000000-0005-0000-0000-0000511D0000}"/>
    <cellStyle name="Normal 17 58 2 13" xfId="7506" xr:uid="{00000000-0005-0000-0000-0000521D0000}"/>
    <cellStyle name="Normal 17 58 2 14" xfId="7507" xr:uid="{00000000-0005-0000-0000-0000531D0000}"/>
    <cellStyle name="Normal 17 58 2 2" xfId="7508" xr:uid="{00000000-0005-0000-0000-0000541D0000}"/>
    <cellStyle name="Normal 17 58 2 3" xfId="7509" xr:uid="{00000000-0005-0000-0000-0000551D0000}"/>
    <cellStyle name="Normal 17 58 2 4" xfId="7510" xr:uid="{00000000-0005-0000-0000-0000561D0000}"/>
    <cellStyle name="Normal 17 58 2 5" xfId="7511" xr:uid="{00000000-0005-0000-0000-0000571D0000}"/>
    <cellStyle name="Normal 17 58 2 6" xfId="7512" xr:uid="{00000000-0005-0000-0000-0000581D0000}"/>
    <cellStyle name="Normal 17 58 2 7" xfId="7513" xr:uid="{00000000-0005-0000-0000-0000591D0000}"/>
    <cellStyle name="Normal 17 58 2 8" xfId="7514" xr:uid="{00000000-0005-0000-0000-00005A1D0000}"/>
    <cellStyle name="Normal 17 58 2 9" xfId="7515" xr:uid="{00000000-0005-0000-0000-00005B1D0000}"/>
    <cellStyle name="Normal 17 58 3" xfId="7516" xr:uid="{00000000-0005-0000-0000-00005C1D0000}"/>
    <cellStyle name="Normal 17 58 3 10" xfId="7517" xr:uid="{00000000-0005-0000-0000-00005D1D0000}"/>
    <cellStyle name="Normal 17 58 3 2" xfId="7518" xr:uid="{00000000-0005-0000-0000-00005E1D0000}"/>
    <cellStyle name="Normal 17 58 3 3" xfId="7519" xr:uid="{00000000-0005-0000-0000-00005F1D0000}"/>
    <cellStyle name="Normal 17 58 3 4" xfId="7520" xr:uid="{00000000-0005-0000-0000-0000601D0000}"/>
    <cellStyle name="Normal 17 58 3 5" xfId="7521" xr:uid="{00000000-0005-0000-0000-0000611D0000}"/>
    <cellStyle name="Normal 17 58 3 6" xfId="7522" xr:uid="{00000000-0005-0000-0000-0000621D0000}"/>
    <cellStyle name="Normal 17 58 3 7" xfId="7523" xr:uid="{00000000-0005-0000-0000-0000631D0000}"/>
    <cellStyle name="Normal 17 58 3 8" xfId="7524" xr:uid="{00000000-0005-0000-0000-0000641D0000}"/>
    <cellStyle name="Normal 17 58 3 9" xfId="7525" xr:uid="{00000000-0005-0000-0000-0000651D0000}"/>
    <cellStyle name="Normal 17 58 4" xfId="7526" xr:uid="{00000000-0005-0000-0000-0000661D0000}"/>
    <cellStyle name="Normal 17 58 5" xfId="7527" xr:uid="{00000000-0005-0000-0000-0000671D0000}"/>
    <cellStyle name="Normal 17 58 6" xfId="7528" xr:uid="{00000000-0005-0000-0000-0000681D0000}"/>
    <cellStyle name="Normal 17 58 7" xfId="7529" xr:uid="{00000000-0005-0000-0000-0000691D0000}"/>
    <cellStyle name="Normal 17 58 8" xfId="7530" xr:uid="{00000000-0005-0000-0000-00006A1D0000}"/>
    <cellStyle name="Normal 17 58 9" xfId="7531" xr:uid="{00000000-0005-0000-0000-00006B1D0000}"/>
    <cellStyle name="Normal 17 59" xfId="7532" xr:uid="{00000000-0005-0000-0000-00006C1D0000}"/>
    <cellStyle name="Normal 17 59 10" xfId="7533" xr:uid="{00000000-0005-0000-0000-00006D1D0000}"/>
    <cellStyle name="Normal 17 59 11" xfId="7534" xr:uid="{00000000-0005-0000-0000-00006E1D0000}"/>
    <cellStyle name="Normal 17 59 12" xfId="7535" xr:uid="{00000000-0005-0000-0000-00006F1D0000}"/>
    <cellStyle name="Normal 17 59 13" xfId="7536" xr:uid="{00000000-0005-0000-0000-0000701D0000}"/>
    <cellStyle name="Normal 17 59 14" xfId="7537" xr:uid="{00000000-0005-0000-0000-0000711D0000}"/>
    <cellStyle name="Normal 17 59 15" xfId="7538" xr:uid="{00000000-0005-0000-0000-0000721D0000}"/>
    <cellStyle name="Normal 17 59 2" xfId="7539" xr:uid="{00000000-0005-0000-0000-0000731D0000}"/>
    <cellStyle name="Normal 17 59 2 10" xfId="7540" xr:uid="{00000000-0005-0000-0000-0000741D0000}"/>
    <cellStyle name="Normal 17 59 2 11" xfId="7541" xr:uid="{00000000-0005-0000-0000-0000751D0000}"/>
    <cellStyle name="Normal 17 59 2 12" xfId="7542" xr:uid="{00000000-0005-0000-0000-0000761D0000}"/>
    <cellStyle name="Normal 17 59 2 13" xfId="7543" xr:uid="{00000000-0005-0000-0000-0000771D0000}"/>
    <cellStyle name="Normal 17 59 2 14" xfId="7544" xr:uid="{00000000-0005-0000-0000-0000781D0000}"/>
    <cellStyle name="Normal 17 59 2 2" xfId="7545" xr:uid="{00000000-0005-0000-0000-0000791D0000}"/>
    <cellStyle name="Normal 17 59 2 3" xfId="7546" xr:uid="{00000000-0005-0000-0000-00007A1D0000}"/>
    <cellStyle name="Normal 17 59 2 4" xfId="7547" xr:uid="{00000000-0005-0000-0000-00007B1D0000}"/>
    <cellStyle name="Normal 17 59 2 5" xfId="7548" xr:uid="{00000000-0005-0000-0000-00007C1D0000}"/>
    <cellStyle name="Normal 17 59 2 6" xfId="7549" xr:uid="{00000000-0005-0000-0000-00007D1D0000}"/>
    <cellStyle name="Normal 17 59 2 7" xfId="7550" xr:uid="{00000000-0005-0000-0000-00007E1D0000}"/>
    <cellStyle name="Normal 17 59 2 8" xfId="7551" xr:uid="{00000000-0005-0000-0000-00007F1D0000}"/>
    <cellStyle name="Normal 17 59 2 9" xfId="7552" xr:uid="{00000000-0005-0000-0000-0000801D0000}"/>
    <cellStyle name="Normal 17 59 3" xfId="7553" xr:uid="{00000000-0005-0000-0000-0000811D0000}"/>
    <cellStyle name="Normal 17 59 3 10" xfId="7554" xr:uid="{00000000-0005-0000-0000-0000821D0000}"/>
    <cellStyle name="Normal 17 59 3 2" xfId="7555" xr:uid="{00000000-0005-0000-0000-0000831D0000}"/>
    <cellStyle name="Normal 17 59 3 3" xfId="7556" xr:uid="{00000000-0005-0000-0000-0000841D0000}"/>
    <cellStyle name="Normal 17 59 3 4" xfId="7557" xr:uid="{00000000-0005-0000-0000-0000851D0000}"/>
    <cellStyle name="Normal 17 59 3 5" xfId="7558" xr:uid="{00000000-0005-0000-0000-0000861D0000}"/>
    <cellStyle name="Normal 17 59 3 6" xfId="7559" xr:uid="{00000000-0005-0000-0000-0000871D0000}"/>
    <cellStyle name="Normal 17 59 3 7" xfId="7560" xr:uid="{00000000-0005-0000-0000-0000881D0000}"/>
    <cellStyle name="Normal 17 59 3 8" xfId="7561" xr:uid="{00000000-0005-0000-0000-0000891D0000}"/>
    <cellStyle name="Normal 17 59 3 9" xfId="7562" xr:uid="{00000000-0005-0000-0000-00008A1D0000}"/>
    <cellStyle name="Normal 17 59 4" xfId="7563" xr:uid="{00000000-0005-0000-0000-00008B1D0000}"/>
    <cellStyle name="Normal 17 59 5" xfId="7564" xr:uid="{00000000-0005-0000-0000-00008C1D0000}"/>
    <cellStyle name="Normal 17 59 6" xfId="7565" xr:uid="{00000000-0005-0000-0000-00008D1D0000}"/>
    <cellStyle name="Normal 17 59 7" xfId="7566" xr:uid="{00000000-0005-0000-0000-00008E1D0000}"/>
    <cellStyle name="Normal 17 59 8" xfId="7567" xr:uid="{00000000-0005-0000-0000-00008F1D0000}"/>
    <cellStyle name="Normal 17 59 9" xfId="7568" xr:uid="{00000000-0005-0000-0000-0000901D0000}"/>
    <cellStyle name="Normal 17 6" xfId="7569" xr:uid="{00000000-0005-0000-0000-0000911D0000}"/>
    <cellStyle name="Normal 17 6 10" xfId="7570" xr:uid="{00000000-0005-0000-0000-0000921D0000}"/>
    <cellStyle name="Normal 17 6 11" xfId="7571" xr:uid="{00000000-0005-0000-0000-0000931D0000}"/>
    <cellStyle name="Normal 17 6 12" xfId="7572" xr:uid="{00000000-0005-0000-0000-0000941D0000}"/>
    <cellStyle name="Normal 17 6 13" xfId="7573" xr:uid="{00000000-0005-0000-0000-0000951D0000}"/>
    <cellStyle name="Normal 17 6 14" xfId="7574" xr:uid="{00000000-0005-0000-0000-0000961D0000}"/>
    <cellStyle name="Normal 17 6 15" xfId="7575" xr:uid="{00000000-0005-0000-0000-0000971D0000}"/>
    <cellStyle name="Normal 17 6 16" xfId="7576" xr:uid="{00000000-0005-0000-0000-0000981D0000}"/>
    <cellStyle name="Normal 17 6 17" xfId="7577" xr:uid="{00000000-0005-0000-0000-0000991D0000}"/>
    <cellStyle name="Normal 17 6 2" xfId="7578" xr:uid="{00000000-0005-0000-0000-00009A1D0000}"/>
    <cellStyle name="Normal 17 6 2 10" xfId="7579" xr:uid="{00000000-0005-0000-0000-00009B1D0000}"/>
    <cellStyle name="Normal 17 6 2 11" xfId="7580" xr:uid="{00000000-0005-0000-0000-00009C1D0000}"/>
    <cellStyle name="Normal 17 6 2 12" xfId="7581" xr:uid="{00000000-0005-0000-0000-00009D1D0000}"/>
    <cellStyle name="Normal 17 6 2 13" xfId="7582" xr:uid="{00000000-0005-0000-0000-00009E1D0000}"/>
    <cellStyle name="Normal 17 6 2 14" xfId="7583" xr:uid="{00000000-0005-0000-0000-00009F1D0000}"/>
    <cellStyle name="Normal 17 6 2 2" xfId="7584" xr:uid="{00000000-0005-0000-0000-0000A01D0000}"/>
    <cellStyle name="Normal 17 6 2 3" xfId="7585" xr:uid="{00000000-0005-0000-0000-0000A11D0000}"/>
    <cellStyle name="Normal 17 6 2 4" xfId="7586" xr:uid="{00000000-0005-0000-0000-0000A21D0000}"/>
    <cellStyle name="Normal 17 6 2 5" xfId="7587" xr:uid="{00000000-0005-0000-0000-0000A31D0000}"/>
    <cellStyle name="Normal 17 6 2 6" xfId="7588" xr:uid="{00000000-0005-0000-0000-0000A41D0000}"/>
    <cellStyle name="Normal 17 6 2 7" xfId="7589" xr:uid="{00000000-0005-0000-0000-0000A51D0000}"/>
    <cellStyle name="Normal 17 6 2 8" xfId="7590" xr:uid="{00000000-0005-0000-0000-0000A61D0000}"/>
    <cellStyle name="Normal 17 6 2 9" xfId="7591" xr:uid="{00000000-0005-0000-0000-0000A71D0000}"/>
    <cellStyle name="Normal 17 6 3" xfId="7592" xr:uid="{00000000-0005-0000-0000-0000A81D0000}"/>
    <cellStyle name="Normal 17 6 3 10" xfId="7593" xr:uid="{00000000-0005-0000-0000-0000A91D0000}"/>
    <cellStyle name="Normal 17 6 3 2" xfId="7594" xr:uid="{00000000-0005-0000-0000-0000AA1D0000}"/>
    <cellStyle name="Normal 17 6 3 3" xfId="7595" xr:uid="{00000000-0005-0000-0000-0000AB1D0000}"/>
    <cellStyle name="Normal 17 6 3 4" xfId="7596" xr:uid="{00000000-0005-0000-0000-0000AC1D0000}"/>
    <cellStyle name="Normal 17 6 3 5" xfId="7597" xr:uid="{00000000-0005-0000-0000-0000AD1D0000}"/>
    <cellStyle name="Normal 17 6 3 6" xfId="7598" xr:uid="{00000000-0005-0000-0000-0000AE1D0000}"/>
    <cellStyle name="Normal 17 6 3 7" xfId="7599" xr:uid="{00000000-0005-0000-0000-0000AF1D0000}"/>
    <cellStyle name="Normal 17 6 3 8" xfId="7600" xr:uid="{00000000-0005-0000-0000-0000B01D0000}"/>
    <cellStyle name="Normal 17 6 3 9" xfId="7601" xr:uid="{00000000-0005-0000-0000-0000B11D0000}"/>
    <cellStyle name="Normal 17 6 4" xfId="7602" xr:uid="{00000000-0005-0000-0000-0000B21D0000}"/>
    <cellStyle name="Normal 17 6 5" xfId="7603" xr:uid="{00000000-0005-0000-0000-0000B31D0000}"/>
    <cellStyle name="Normal 17 6 6" xfId="7604" xr:uid="{00000000-0005-0000-0000-0000B41D0000}"/>
    <cellStyle name="Normal 17 6 7" xfId="7605" xr:uid="{00000000-0005-0000-0000-0000B51D0000}"/>
    <cellStyle name="Normal 17 6 8" xfId="7606" xr:uid="{00000000-0005-0000-0000-0000B61D0000}"/>
    <cellStyle name="Normal 17 6 9" xfId="7607" xr:uid="{00000000-0005-0000-0000-0000B71D0000}"/>
    <cellStyle name="Normal 17 60" xfId="7608" xr:uid="{00000000-0005-0000-0000-0000B81D0000}"/>
    <cellStyle name="Normal 17 60 10" xfId="7609" xr:uid="{00000000-0005-0000-0000-0000B91D0000}"/>
    <cellStyle name="Normal 17 60 11" xfId="7610" xr:uid="{00000000-0005-0000-0000-0000BA1D0000}"/>
    <cellStyle name="Normal 17 60 12" xfId="7611" xr:uid="{00000000-0005-0000-0000-0000BB1D0000}"/>
    <cellStyle name="Normal 17 60 13" xfId="7612" xr:uid="{00000000-0005-0000-0000-0000BC1D0000}"/>
    <cellStyle name="Normal 17 60 14" xfId="7613" xr:uid="{00000000-0005-0000-0000-0000BD1D0000}"/>
    <cellStyle name="Normal 17 60 15" xfId="7614" xr:uid="{00000000-0005-0000-0000-0000BE1D0000}"/>
    <cellStyle name="Normal 17 60 2" xfId="7615" xr:uid="{00000000-0005-0000-0000-0000BF1D0000}"/>
    <cellStyle name="Normal 17 60 2 10" xfId="7616" xr:uid="{00000000-0005-0000-0000-0000C01D0000}"/>
    <cellStyle name="Normal 17 60 2 11" xfId="7617" xr:uid="{00000000-0005-0000-0000-0000C11D0000}"/>
    <cellStyle name="Normal 17 60 2 12" xfId="7618" xr:uid="{00000000-0005-0000-0000-0000C21D0000}"/>
    <cellStyle name="Normal 17 60 2 13" xfId="7619" xr:uid="{00000000-0005-0000-0000-0000C31D0000}"/>
    <cellStyle name="Normal 17 60 2 14" xfId="7620" xr:uid="{00000000-0005-0000-0000-0000C41D0000}"/>
    <cellStyle name="Normal 17 60 2 2" xfId="7621" xr:uid="{00000000-0005-0000-0000-0000C51D0000}"/>
    <cellStyle name="Normal 17 60 2 3" xfId="7622" xr:uid="{00000000-0005-0000-0000-0000C61D0000}"/>
    <cellStyle name="Normal 17 60 2 4" xfId="7623" xr:uid="{00000000-0005-0000-0000-0000C71D0000}"/>
    <cellStyle name="Normal 17 60 2 5" xfId="7624" xr:uid="{00000000-0005-0000-0000-0000C81D0000}"/>
    <cellStyle name="Normal 17 60 2 6" xfId="7625" xr:uid="{00000000-0005-0000-0000-0000C91D0000}"/>
    <cellStyle name="Normal 17 60 2 7" xfId="7626" xr:uid="{00000000-0005-0000-0000-0000CA1D0000}"/>
    <cellStyle name="Normal 17 60 2 8" xfId="7627" xr:uid="{00000000-0005-0000-0000-0000CB1D0000}"/>
    <cellStyle name="Normal 17 60 2 9" xfId="7628" xr:uid="{00000000-0005-0000-0000-0000CC1D0000}"/>
    <cellStyle name="Normal 17 60 3" xfId="7629" xr:uid="{00000000-0005-0000-0000-0000CD1D0000}"/>
    <cellStyle name="Normal 17 60 3 10" xfId="7630" xr:uid="{00000000-0005-0000-0000-0000CE1D0000}"/>
    <cellStyle name="Normal 17 60 3 2" xfId="7631" xr:uid="{00000000-0005-0000-0000-0000CF1D0000}"/>
    <cellStyle name="Normal 17 60 3 3" xfId="7632" xr:uid="{00000000-0005-0000-0000-0000D01D0000}"/>
    <cellStyle name="Normal 17 60 3 4" xfId="7633" xr:uid="{00000000-0005-0000-0000-0000D11D0000}"/>
    <cellStyle name="Normal 17 60 3 5" xfId="7634" xr:uid="{00000000-0005-0000-0000-0000D21D0000}"/>
    <cellStyle name="Normal 17 60 3 6" xfId="7635" xr:uid="{00000000-0005-0000-0000-0000D31D0000}"/>
    <cellStyle name="Normal 17 60 3 7" xfId="7636" xr:uid="{00000000-0005-0000-0000-0000D41D0000}"/>
    <cellStyle name="Normal 17 60 3 8" xfId="7637" xr:uid="{00000000-0005-0000-0000-0000D51D0000}"/>
    <cellStyle name="Normal 17 60 3 9" xfId="7638" xr:uid="{00000000-0005-0000-0000-0000D61D0000}"/>
    <cellStyle name="Normal 17 60 4" xfId="7639" xr:uid="{00000000-0005-0000-0000-0000D71D0000}"/>
    <cellStyle name="Normal 17 60 5" xfId="7640" xr:uid="{00000000-0005-0000-0000-0000D81D0000}"/>
    <cellStyle name="Normal 17 60 6" xfId="7641" xr:uid="{00000000-0005-0000-0000-0000D91D0000}"/>
    <cellStyle name="Normal 17 60 7" xfId="7642" xr:uid="{00000000-0005-0000-0000-0000DA1D0000}"/>
    <cellStyle name="Normal 17 60 8" xfId="7643" xr:uid="{00000000-0005-0000-0000-0000DB1D0000}"/>
    <cellStyle name="Normal 17 60 9" xfId="7644" xr:uid="{00000000-0005-0000-0000-0000DC1D0000}"/>
    <cellStyle name="Normal 17 61" xfId="7645" xr:uid="{00000000-0005-0000-0000-0000DD1D0000}"/>
    <cellStyle name="Normal 17 61 10" xfId="7646" xr:uid="{00000000-0005-0000-0000-0000DE1D0000}"/>
    <cellStyle name="Normal 17 61 11" xfId="7647" xr:uid="{00000000-0005-0000-0000-0000DF1D0000}"/>
    <cellStyle name="Normal 17 61 12" xfId="7648" xr:uid="{00000000-0005-0000-0000-0000E01D0000}"/>
    <cellStyle name="Normal 17 61 13" xfId="7649" xr:uid="{00000000-0005-0000-0000-0000E11D0000}"/>
    <cellStyle name="Normal 17 61 14" xfId="7650" xr:uid="{00000000-0005-0000-0000-0000E21D0000}"/>
    <cellStyle name="Normal 17 61 15" xfId="7651" xr:uid="{00000000-0005-0000-0000-0000E31D0000}"/>
    <cellStyle name="Normal 17 61 2" xfId="7652" xr:uid="{00000000-0005-0000-0000-0000E41D0000}"/>
    <cellStyle name="Normal 17 61 2 10" xfId="7653" xr:uid="{00000000-0005-0000-0000-0000E51D0000}"/>
    <cellStyle name="Normal 17 61 2 11" xfId="7654" xr:uid="{00000000-0005-0000-0000-0000E61D0000}"/>
    <cellStyle name="Normal 17 61 2 12" xfId="7655" xr:uid="{00000000-0005-0000-0000-0000E71D0000}"/>
    <cellStyle name="Normal 17 61 2 13" xfId="7656" xr:uid="{00000000-0005-0000-0000-0000E81D0000}"/>
    <cellStyle name="Normal 17 61 2 14" xfId="7657" xr:uid="{00000000-0005-0000-0000-0000E91D0000}"/>
    <cellStyle name="Normal 17 61 2 2" xfId="7658" xr:uid="{00000000-0005-0000-0000-0000EA1D0000}"/>
    <cellStyle name="Normal 17 61 2 3" xfId="7659" xr:uid="{00000000-0005-0000-0000-0000EB1D0000}"/>
    <cellStyle name="Normal 17 61 2 4" xfId="7660" xr:uid="{00000000-0005-0000-0000-0000EC1D0000}"/>
    <cellStyle name="Normal 17 61 2 5" xfId="7661" xr:uid="{00000000-0005-0000-0000-0000ED1D0000}"/>
    <cellStyle name="Normal 17 61 2 6" xfId="7662" xr:uid="{00000000-0005-0000-0000-0000EE1D0000}"/>
    <cellStyle name="Normal 17 61 2 7" xfId="7663" xr:uid="{00000000-0005-0000-0000-0000EF1D0000}"/>
    <cellStyle name="Normal 17 61 2 8" xfId="7664" xr:uid="{00000000-0005-0000-0000-0000F01D0000}"/>
    <cellStyle name="Normal 17 61 2 9" xfId="7665" xr:uid="{00000000-0005-0000-0000-0000F11D0000}"/>
    <cellStyle name="Normal 17 61 3" xfId="7666" xr:uid="{00000000-0005-0000-0000-0000F21D0000}"/>
    <cellStyle name="Normal 17 61 3 10" xfId="7667" xr:uid="{00000000-0005-0000-0000-0000F31D0000}"/>
    <cellStyle name="Normal 17 61 3 2" xfId="7668" xr:uid="{00000000-0005-0000-0000-0000F41D0000}"/>
    <cellStyle name="Normal 17 61 3 3" xfId="7669" xr:uid="{00000000-0005-0000-0000-0000F51D0000}"/>
    <cellStyle name="Normal 17 61 3 4" xfId="7670" xr:uid="{00000000-0005-0000-0000-0000F61D0000}"/>
    <cellStyle name="Normal 17 61 3 5" xfId="7671" xr:uid="{00000000-0005-0000-0000-0000F71D0000}"/>
    <cellStyle name="Normal 17 61 3 6" xfId="7672" xr:uid="{00000000-0005-0000-0000-0000F81D0000}"/>
    <cellStyle name="Normal 17 61 3 7" xfId="7673" xr:uid="{00000000-0005-0000-0000-0000F91D0000}"/>
    <cellStyle name="Normal 17 61 3 8" xfId="7674" xr:uid="{00000000-0005-0000-0000-0000FA1D0000}"/>
    <cellStyle name="Normal 17 61 3 9" xfId="7675" xr:uid="{00000000-0005-0000-0000-0000FB1D0000}"/>
    <cellStyle name="Normal 17 61 4" xfId="7676" xr:uid="{00000000-0005-0000-0000-0000FC1D0000}"/>
    <cellStyle name="Normal 17 61 5" xfId="7677" xr:uid="{00000000-0005-0000-0000-0000FD1D0000}"/>
    <cellStyle name="Normal 17 61 6" xfId="7678" xr:uid="{00000000-0005-0000-0000-0000FE1D0000}"/>
    <cellStyle name="Normal 17 61 7" xfId="7679" xr:uid="{00000000-0005-0000-0000-0000FF1D0000}"/>
    <cellStyle name="Normal 17 61 8" xfId="7680" xr:uid="{00000000-0005-0000-0000-0000001E0000}"/>
    <cellStyle name="Normal 17 61 9" xfId="7681" xr:uid="{00000000-0005-0000-0000-0000011E0000}"/>
    <cellStyle name="Normal 17 62" xfId="7682" xr:uid="{00000000-0005-0000-0000-0000021E0000}"/>
    <cellStyle name="Normal 17 62 10" xfId="7683" xr:uid="{00000000-0005-0000-0000-0000031E0000}"/>
    <cellStyle name="Normal 17 62 11" xfId="7684" xr:uid="{00000000-0005-0000-0000-0000041E0000}"/>
    <cellStyle name="Normal 17 62 12" xfId="7685" xr:uid="{00000000-0005-0000-0000-0000051E0000}"/>
    <cellStyle name="Normal 17 62 13" xfId="7686" xr:uid="{00000000-0005-0000-0000-0000061E0000}"/>
    <cellStyle name="Normal 17 62 14" xfId="7687" xr:uid="{00000000-0005-0000-0000-0000071E0000}"/>
    <cellStyle name="Normal 17 62 15" xfId="7688" xr:uid="{00000000-0005-0000-0000-0000081E0000}"/>
    <cellStyle name="Normal 17 62 2" xfId="7689" xr:uid="{00000000-0005-0000-0000-0000091E0000}"/>
    <cellStyle name="Normal 17 62 2 10" xfId="7690" xr:uid="{00000000-0005-0000-0000-00000A1E0000}"/>
    <cellStyle name="Normal 17 62 2 11" xfId="7691" xr:uid="{00000000-0005-0000-0000-00000B1E0000}"/>
    <cellStyle name="Normal 17 62 2 12" xfId="7692" xr:uid="{00000000-0005-0000-0000-00000C1E0000}"/>
    <cellStyle name="Normal 17 62 2 13" xfId="7693" xr:uid="{00000000-0005-0000-0000-00000D1E0000}"/>
    <cellStyle name="Normal 17 62 2 14" xfId="7694" xr:uid="{00000000-0005-0000-0000-00000E1E0000}"/>
    <cellStyle name="Normal 17 62 2 2" xfId="7695" xr:uid="{00000000-0005-0000-0000-00000F1E0000}"/>
    <cellStyle name="Normal 17 62 2 3" xfId="7696" xr:uid="{00000000-0005-0000-0000-0000101E0000}"/>
    <cellStyle name="Normal 17 62 2 4" xfId="7697" xr:uid="{00000000-0005-0000-0000-0000111E0000}"/>
    <cellStyle name="Normal 17 62 2 5" xfId="7698" xr:uid="{00000000-0005-0000-0000-0000121E0000}"/>
    <cellStyle name="Normal 17 62 2 6" xfId="7699" xr:uid="{00000000-0005-0000-0000-0000131E0000}"/>
    <cellStyle name="Normal 17 62 2 7" xfId="7700" xr:uid="{00000000-0005-0000-0000-0000141E0000}"/>
    <cellStyle name="Normal 17 62 2 8" xfId="7701" xr:uid="{00000000-0005-0000-0000-0000151E0000}"/>
    <cellStyle name="Normal 17 62 2 9" xfId="7702" xr:uid="{00000000-0005-0000-0000-0000161E0000}"/>
    <cellStyle name="Normal 17 62 3" xfId="7703" xr:uid="{00000000-0005-0000-0000-0000171E0000}"/>
    <cellStyle name="Normal 17 62 3 10" xfId="7704" xr:uid="{00000000-0005-0000-0000-0000181E0000}"/>
    <cellStyle name="Normal 17 62 3 2" xfId="7705" xr:uid="{00000000-0005-0000-0000-0000191E0000}"/>
    <cellStyle name="Normal 17 62 3 3" xfId="7706" xr:uid="{00000000-0005-0000-0000-00001A1E0000}"/>
    <cellStyle name="Normal 17 62 3 4" xfId="7707" xr:uid="{00000000-0005-0000-0000-00001B1E0000}"/>
    <cellStyle name="Normal 17 62 3 5" xfId="7708" xr:uid="{00000000-0005-0000-0000-00001C1E0000}"/>
    <cellStyle name="Normal 17 62 3 6" xfId="7709" xr:uid="{00000000-0005-0000-0000-00001D1E0000}"/>
    <cellStyle name="Normal 17 62 3 7" xfId="7710" xr:uid="{00000000-0005-0000-0000-00001E1E0000}"/>
    <cellStyle name="Normal 17 62 3 8" xfId="7711" xr:uid="{00000000-0005-0000-0000-00001F1E0000}"/>
    <cellStyle name="Normal 17 62 3 9" xfId="7712" xr:uid="{00000000-0005-0000-0000-0000201E0000}"/>
    <cellStyle name="Normal 17 62 4" xfId="7713" xr:uid="{00000000-0005-0000-0000-0000211E0000}"/>
    <cellStyle name="Normal 17 62 5" xfId="7714" xr:uid="{00000000-0005-0000-0000-0000221E0000}"/>
    <cellStyle name="Normal 17 62 6" xfId="7715" xr:uid="{00000000-0005-0000-0000-0000231E0000}"/>
    <cellStyle name="Normal 17 62 7" xfId="7716" xr:uid="{00000000-0005-0000-0000-0000241E0000}"/>
    <cellStyle name="Normal 17 62 8" xfId="7717" xr:uid="{00000000-0005-0000-0000-0000251E0000}"/>
    <cellStyle name="Normal 17 62 9" xfId="7718" xr:uid="{00000000-0005-0000-0000-0000261E0000}"/>
    <cellStyle name="Normal 17 63" xfId="7719" xr:uid="{00000000-0005-0000-0000-0000271E0000}"/>
    <cellStyle name="Normal 17 63 10" xfId="7720" xr:uid="{00000000-0005-0000-0000-0000281E0000}"/>
    <cellStyle name="Normal 17 63 11" xfId="7721" xr:uid="{00000000-0005-0000-0000-0000291E0000}"/>
    <cellStyle name="Normal 17 63 12" xfId="7722" xr:uid="{00000000-0005-0000-0000-00002A1E0000}"/>
    <cellStyle name="Normal 17 63 13" xfId="7723" xr:uid="{00000000-0005-0000-0000-00002B1E0000}"/>
    <cellStyle name="Normal 17 63 14" xfId="7724" xr:uid="{00000000-0005-0000-0000-00002C1E0000}"/>
    <cellStyle name="Normal 17 63 15" xfId="7725" xr:uid="{00000000-0005-0000-0000-00002D1E0000}"/>
    <cellStyle name="Normal 17 63 2" xfId="7726" xr:uid="{00000000-0005-0000-0000-00002E1E0000}"/>
    <cellStyle name="Normal 17 63 2 10" xfId="7727" xr:uid="{00000000-0005-0000-0000-00002F1E0000}"/>
    <cellStyle name="Normal 17 63 2 11" xfId="7728" xr:uid="{00000000-0005-0000-0000-0000301E0000}"/>
    <cellStyle name="Normal 17 63 2 12" xfId="7729" xr:uid="{00000000-0005-0000-0000-0000311E0000}"/>
    <cellStyle name="Normal 17 63 2 13" xfId="7730" xr:uid="{00000000-0005-0000-0000-0000321E0000}"/>
    <cellStyle name="Normal 17 63 2 14" xfId="7731" xr:uid="{00000000-0005-0000-0000-0000331E0000}"/>
    <cellStyle name="Normal 17 63 2 2" xfId="7732" xr:uid="{00000000-0005-0000-0000-0000341E0000}"/>
    <cellStyle name="Normal 17 63 2 3" xfId="7733" xr:uid="{00000000-0005-0000-0000-0000351E0000}"/>
    <cellStyle name="Normal 17 63 2 4" xfId="7734" xr:uid="{00000000-0005-0000-0000-0000361E0000}"/>
    <cellStyle name="Normal 17 63 2 5" xfId="7735" xr:uid="{00000000-0005-0000-0000-0000371E0000}"/>
    <cellStyle name="Normal 17 63 2 6" xfId="7736" xr:uid="{00000000-0005-0000-0000-0000381E0000}"/>
    <cellStyle name="Normal 17 63 2 7" xfId="7737" xr:uid="{00000000-0005-0000-0000-0000391E0000}"/>
    <cellStyle name="Normal 17 63 2 8" xfId="7738" xr:uid="{00000000-0005-0000-0000-00003A1E0000}"/>
    <cellStyle name="Normal 17 63 2 9" xfId="7739" xr:uid="{00000000-0005-0000-0000-00003B1E0000}"/>
    <cellStyle name="Normal 17 63 3" xfId="7740" xr:uid="{00000000-0005-0000-0000-00003C1E0000}"/>
    <cellStyle name="Normal 17 63 3 10" xfId="7741" xr:uid="{00000000-0005-0000-0000-00003D1E0000}"/>
    <cellStyle name="Normal 17 63 3 2" xfId="7742" xr:uid="{00000000-0005-0000-0000-00003E1E0000}"/>
    <cellStyle name="Normal 17 63 3 3" xfId="7743" xr:uid="{00000000-0005-0000-0000-00003F1E0000}"/>
    <cellStyle name="Normal 17 63 3 4" xfId="7744" xr:uid="{00000000-0005-0000-0000-0000401E0000}"/>
    <cellStyle name="Normal 17 63 3 5" xfId="7745" xr:uid="{00000000-0005-0000-0000-0000411E0000}"/>
    <cellStyle name="Normal 17 63 3 6" xfId="7746" xr:uid="{00000000-0005-0000-0000-0000421E0000}"/>
    <cellStyle name="Normal 17 63 3 7" xfId="7747" xr:uid="{00000000-0005-0000-0000-0000431E0000}"/>
    <cellStyle name="Normal 17 63 3 8" xfId="7748" xr:uid="{00000000-0005-0000-0000-0000441E0000}"/>
    <cellStyle name="Normal 17 63 3 9" xfId="7749" xr:uid="{00000000-0005-0000-0000-0000451E0000}"/>
    <cellStyle name="Normal 17 63 4" xfId="7750" xr:uid="{00000000-0005-0000-0000-0000461E0000}"/>
    <cellStyle name="Normal 17 63 5" xfId="7751" xr:uid="{00000000-0005-0000-0000-0000471E0000}"/>
    <cellStyle name="Normal 17 63 6" xfId="7752" xr:uid="{00000000-0005-0000-0000-0000481E0000}"/>
    <cellStyle name="Normal 17 63 7" xfId="7753" xr:uid="{00000000-0005-0000-0000-0000491E0000}"/>
    <cellStyle name="Normal 17 63 8" xfId="7754" xr:uid="{00000000-0005-0000-0000-00004A1E0000}"/>
    <cellStyle name="Normal 17 63 9" xfId="7755" xr:uid="{00000000-0005-0000-0000-00004B1E0000}"/>
    <cellStyle name="Normal 17 64" xfId="7756" xr:uid="{00000000-0005-0000-0000-00004C1E0000}"/>
    <cellStyle name="Normal 17 64 10" xfId="7757" xr:uid="{00000000-0005-0000-0000-00004D1E0000}"/>
    <cellStyle name="Normal 17 64 11" xfId="7758" xr:uid="{00000000-0005-0000-0000-00004E1E0000}"/>
    <cellStyle name="Normal 17 64 12" xfId="7759" xr:uid="{00000000-0005-0000-0000-00004F1E0000}"/>
    <cellStyle name="Normal 17 64 13" xfId="7760" xr:uid="{00000000-0005-0000-0000-0000501E0000}"/>
    <cellStyle name="Normal 17 64 14" xfId="7761" xr:uid="{00000000-0005-0000-0000-0000511E0000}"/>
    <cellStyle name="Normal 17 64 15" xfId="7762" xr:uid="{00000000-0005-0000-0000-0000521E0000}"/>
    <cellStyle name="Normal 17 64 2" xfId="7763" xr:uid="{00000000-0005-0000-0000-0000531E0000}"/>
    <cellStyle name="Normal 17 64 2 10" xfId="7764" xr:uid="{00000000-0005-0000-0000-0000541E0000}"/>
    <cellStyle name="Normal 17 64 2 11" xfId="7765" xr:uid="{00000000-0005-0000-0000-0000551E0000}"/>
    <cellStyle name="Normal 17 64 2 12" xfId="7766" xr:uid="{00000000-0005-0000-0000-0000561E0000}"/>
    <cellStyle name="Normal 17 64 2 13" xfId="7767" xr:uid="{00000000-0005-0000-0000-0000571E0000}"/>
    <cellStyle name="Normal 17 64 2 14" xfId="7768" xr:uid="{00000000-0005-0000-0000-0000581E0000}"/>
    <cellStyle name="Normal 17 64 2 2" xfId="7769" xr:uid="{00000000-0005-0000-0000-0000591E0000}"/>
    <cellStyle name="Normal 17 64 2 3" xfId="7770" xr:uid="{00000000-0005-0000-0000-00005A1E0000}"/>
    <cellStyle name="Normal 17 64 2 4" xfId="7771" xr:uid="{00000000-0005-0000-0000-00005B1E0000}"/>
    <cellStyle name="Normal 17 64 2 5" xfId="7772" xr:uid="{00000000-0005-0000-0000-00005C1E0000}"/>
    <cellStyle name="Normal 17 64 2 6" xfId="7773" xr:uid="{00000000-0005-0000-0000-00005D1E0000}"/>
    <cellStyle name="Normal 17 64 2 7" xfId="7774" xr:uid="{00000000-0005-0000-0000-00005E1E0000}"/>
    <cellStyle name="Normal 17 64 2 8" xfId="7775" xr:uid="{00000000-0005-0000-0000-00005F1E0000}"/>
    <cellStyle name="Normal 17 64 2 9" xfId="7776" xr:uid="{00000000-0005-0000-0000-0000601E0000}"/>
    <cellStyle name="Normal 17 64 3" xfId="7777" xr:uid="{00000000-0005-0000-0000-0000611E0000}"/>
    <cellStyle name="Normal 17 64 3 10" xfId="7778" xr:uid="{00000000-0005-0000-0000-0000621E0000}"/>
    <cellStyle name="Normal 17 64 3 2" xfId="7779" xr:uid="{00000000-0005-0000-0000-0000631E0000}"/>
    <cellStyle name="Normal 17 64 3 3" xfId="7780" xr:uid="{00000000-0005-0000-0000-0000641E0000}"/>
    <cellStyle name="Normal 17 64 3 4" xfId="7781" xr:uid="{00000000-0005-0000-0000-0000651E0000}"/>
    <cellStyle name="Normal 17 64 3 5" xfId="7782" xr:uid="{00000000-0005-0000-0000-0000661E0000}"/>
    <cellStyle name="Normal 17 64 3 6" xfId="7783" xr:uid="{00000000-0005-0000-0000-0000671E0000}"/>
    <cellStyle name="Normal 17 64 3 7" xfId="7784" xr:uid="{00000000-0005-0000-0000-0000681E0000}"/>
    <cellStyle name="Normal 17 64 3 8" xfId="7785" xr:uid="{00000000-0005-0000-0000-0000691E0000}"/>
    <cellStyle name="Normal 17 64 3 9" xfId="7786" xr:uid="{00000000-0005-0000-0000-00006A1E0000}"/>
    <cellStyle name="Normal 17 64 4" xfId="7787" xr:uid="{00000000-0005-0000-0000-00006B1E0000}"/>
    <cellStyle name="Normal 17 64 5" xfId="7788" xr:uid="{00000000-0005-0000-0000-00006C1E0000}"/>
    <cellStyle name="Normal 17 64 6" xfId="7789" xr:uid="{00000000-0005-0000-0000-00006D1E0000}"/>
    <cellStyle name="Normal 17 64 7" xfId="7790" xr:uid="{00000000-0005-0000-0000-00006E1E0000}"/>
    <cellStyle name="Normal 17 64 8" xfId="7791" xr:uid="{00000000-0005-0000-0000-00006F1E0000}"/>
    <cellStyle name="Normal 17 64 9" xfId="7792" xr:uid="{00000000-0005-0000-0000-0000701E0000}"/>
    <cellStyle name="Normal 17 65" xfId="7793" xr:uid="{00000000-0005-0000-0000-0000711E0000}"/>
    <cellStyle name="Normal 17 65 10" xfId="7794" xr:uid="{00000000-0005-0000-0000-0000721E0000}"/>
    <cellStyle name="Normal 17 65 11" xfId="7795" xr:uid="{00000000-0005-0000-0000-0000731E0000}"/>
    <cellStyle name="Normal 17 65 12" xfId="7796" xr:uid="{00000000-0005-0000-0000-0000741E0000}"/>
    <cellStyle name="Normal 17 65 13" xfId="7797" xr:uid="{00000000-0005-0000-0000-0000751E0000}"/>
    <cellStyle name="Normal 17 65 14" xfId="7798" xr:uid="{00000000-0005-0000-0000-0000761E0000}"/>
    <cellStyle name="Normal 17 65 15" xfId="7799" xr:uid="{00000000-0005-0000-0000-0000771E0000}"/>
    <cellStyle name="Normal 17 65 2" xfId="7800" xr:uid="{00000000-0005-0000-0000-0000781E0000}"/>
    <cellStyle name="Normal 17 65 2 10" xfId="7801" xr:uid="{00000000-0005-0000-0000-0000791E0000}"/>
    <cellStyle name="Normal 17 65 2 11" xfId="7802" xr:uid="{00000000-0005-0000-0000-00007A1E0000}"/>
    <cellStyle name="Normal 17 65 2 12" xfId="7803" xr:uid="{00000000-0005-0000-0000-00007B1E0000}"/>
    <cellStyle name="Normal 17 65 2 13" xfId="7804" xr:uid="{00000000-0005-0000-0000-00007C1E0000}"/>
    <cellStyle name="Normal 17 65 2 14" xfId="7805" xr:uid="{00000000-0005-0000-0000-00007D1E0000}"/>
    <cellStyle name="Normal 17 65 2 2" xfId="7806" xr:uid="{00000000-0005-0000-0000-00007E1E0000}"/>
    <cellStyle name="Normal 17 65 2 3" xfId="7807" xr:uid="{00000000-0005-0000-0000-00007F1E0000}"/>
    <cellStyle name="Normal 17 65 2 4" xfId="7808" xr:uid="{00000000-0005-0000-0000-0000801E0000}"/>
    <cellStyle name="Normal 17 65 2 5" xfId="7809" xr:uid="{00000000-0005-0000-0000-0000811E0000}"/>
    <cellStyle name="Normal 17 65 2 6" xfId="7810" xr:uid="{00000000-0005-0000-0000-0000821E0000}"/>
    <cellStyle name="Normal 17 65 2 7" xfId="7811" xr:uid="{00000000-0005-0000-0000-0000831E0000}"/>
    <cellStyle name="Normal 17 65 2 8" xfId="7812" xr:uid="{00000000-0005-0000-0000-0000841E0000}"/>
    <cellStyle name="Normal 17 65 2 9" xfId="7813" xr:uid="{00000000-0005-0000-0000-0000851E0000}"/>
    <cellStyle name="Normal 17 65 3" xfId="7814" xr:uid="{00000000-0005-0000-0000-0000861E0000}"/>
    <cellStyle name="Normal 17 65 3 10" xfId="7815" xr:uid="{00000000-0005-0000-0000-0000871E0000}"/>
    <cellStyle name="Normal 17 65 3 2" xfId="7816" xr:uid="{00000000-0005-0000-0000-0000881E0000}"/>
    <cellStyle name="Normal 17 65 3 3" xfId="7817" xr:uid="{00000000-0005-0000-0000-0000891E0000}"/>
    <cellStyle name="Normal 17 65 3 4" xfId="7818" xr:uid="{00000000-0005-0000-0000-00008A1E0000}"/>
    <cellStyle name="Normal 17 65 3 5" xfId="7819" xr:uid="{00000000-0005-0000-0000-00008B1E0000}"/>
    <cellStyle name="Normal 17 65 3 6" xfId="7820" xr:uid="{00000000-0005-0000-0000-00008C1E0000}"/>
    <cellStyle name="Normal 17 65 3 7" xfId="7821" xr:uid="{00000000-0005-0000-0000-00008D1E0000}"/>
    <cellStyle name="Normal 17 65 3 8" xfId="7822" xr:uid="{00000000-0005-0000-0000-00008E1E0000}"/>
    <cellStyle name="Normal 17 65 3 9" xfId="7823" xr:uid="{00000000-0005-0000-0000-00008F1E0000}"/>
    <cellStyle name="Normal 17 65 4" xfId="7824" xr:uid="{00000000-0005-0000-0000-0000901E0000}"/>
    <cellStyle name="Normal 17 65 5" xfId="7825" xr:uid="{00000000-0005-0000-0000-0000911E0000}"/>
    <cellStyle name="Normal 17 65 6" xfId="7826" xr:uid="{00000000-0005-0000-0000-0000921E0000}"/>
    <cellStyle name="Normal 17 65 7" xfId="7827" xr:uid="{00000000-0005-0000-0000-0000931E0000}"/>
    <cellStyle name="Normal 17 65 8" xfId="7828" xr:uid="{00000000-0005-0000-0000-0000941E0000}"/>
    <cellStyle name="Normal 17 65 9" xfId="7829" xr:uid="{00000000-0005-0000-0000-0000951E0000}"/>
    <cellStyle name="Normal 17 66" xfId="7830" xr:uid="{00000000-0005-0000-0000-0000961E0000}"/>
    <cellStyle name="Normal 17 66 10" xfId="7831" xr:uid="{00000000-0005-0000-0000-0000971E0000}"/>
    <cellStyle name="Normal 17 66 11" xfId="7832" xr:uid="{00000000-0005-0000-0000-0000981E0000}"/>
    <cellStyle name="Normal 17 66 12" xfId="7833" xr:uid="{00000000-0005-0000-0000-0000991E0000}"/>
    <cellStyle name="Normal 17 66 13" xfId="7834" xr:uid="{00000000-0005-0000-0000-00009A1E0000}"/>
    <cellStyle name="Normal 17 66 14" xfId="7835" xr:uid="{00000000-0005-0000-0000-00009B1E0000}"/>
    <cellStyle name="Normal 17 66 15" xfId="7836" xr:uid="{00000000-0005-0000-0000-00009C1E0000}"/>
    <cellStyle name="Normal 17 66 2" xfId="7837" xr:uid="{00000000-0005-0000-0000-00009D1E0000}"/>
    <cellStyle name="Normal 17 66 2 10" xfId="7838" xr:uid="{00000000-0005-0000-0000-00009E1E0000}"/>
    <cellStyle name="Normal 17 66 2 11" xfId="7839" xr:uid="{00000000-0005-0000-0000-00009F1E0000}"/>
    <cellStyle name="Normal 17 66 2 12" xfId="7840" xr:uid="{00000000-0005-0000-0000-0000A01E0000}"/>
    <cellStyle name="Normal 17 66 2 13" xfId="7841" xr:uid="{00000000-0005-0000-0000-0000A11E0000}"/>
    <cellStyle name="Normal 17 66 2 14" xfId="7842" xr:uid="{00000000-0005-0000-0000-0000A21E0000}"/>
    <cellStyle name="Normal 17 66 2 2" xfId="7843" xr:uid="{00000000-0005-0000-0000-0000A31E0000}"/>
    <cellStyle name="Normal 17 66 2 3" xfId="7844" xr:uid="{00000000-0005-0000-0000-0000A41E0000}"/>
    <cellStyle name="Normal 17 66 2 4" xfId="7845" xr:uid="{00000000-0005-0000-0000-0000A51E0000}"/>
    <cellStyle name="Normal 17 66 2 5" xfId="7846" xr:uid="{00000000-0005-0000-0000-0000A61E0000}"/>
    <cellStyle name="Normal 17 66 2 6" xfId="7847" xr:uid="{00000000-0005-0000-0000-0000A71E0000}"/>
    <cellStyle name="Normal 17 66 2 7" xfId="7848" xr:uid="{00000000-0005-0000-0000-0000A81E0000}"/>
    <cellStyle name="Normal 17 66 2 8" xfId="7849" xr:uid="{00000000-0005-0000-0000-0000A91E0000}"/>
    <cellStyle name="Normal 17 66 2 9" xfId="7850" xr:uid="{00000000-0005-0000-0000-0000AA1E0000}"/>
    <cellStyle name="Normal 17 66 3" xfId="7851" xr:uid="{00000000-0005-0000-0000-0000AB1E0000}"/>
    <cellStyle name="Normal 17 66 3 10" xfId="7852" xr:uid="{00000000-0005-0000-0000-0000AC1E0000}"/>
    <cellStyle name="Normal 17 66 3 2" xfId="7853" xr:uid="{00000000-0005-0000-0000-0000AD1E0000}"/>
    <cellStyle name="Normal 17 66 3 3" xfId="7854" xr:uid="{00000000-0005-0000-0000-0000AE1E0000}"/>
    <cellStyle name="Normal 17 66 3 4" xfId="7855" xr:uid="{00000000-0005-0000-0000-0000AF1E0000}"/>
    <cellStyle name="Normal 17 66 3 5" xfId="7856" xr:uid="{00000000-0005-0000-0000-0000B01E0000}"/>
    <cellStyle name="Normal 17 66 3 6" xfId="7857" xr:uid="{00000000-0005-0000-0000-0000B11E0000}"/>
    <cellStyle name="Normal 17 66 3 7" xfId="7858" xr:uid="{00000000-0005-0000-0000-0000B21E0000}"/>
    <cellStyle name="Normal 17 66 3 8" xfId="7859" xr:uid="{00000000-0005-0000-0000-0000B31E0000}"/>
    <cellStyle name="Normal 17 66 3 9" xfId="7860" xr:uid="{00000000-0005-0000-0000-0000B41E0000}"/>
    <cellStyle name="Normal 17 66 4" xfId="7861" xr:uid="{00000000-0005-0000-0000-0000B51E0000}"/>
    <cellStyle name="Normal 17 66 5" xfId="7862" xr:uid="{00000000-0005-0000-0000-0000B61E0000}"/>
    <cellStyle name="Normal 17 66 6" xfId="7863" xr:uid="{00000000-0005-0000-0000-0000B71E0000}"/>
    <cellStyle name="Normal 17 66 7" xfId="7864" xr:uid="{00000000-0005-0000-0000-0000B81E0000}"/>
    <cellStyle name="Normal 17 66 8" xfId="7865" xr:uid="{00000000-0005-0000-0000-0000B91E0000}"/>
    <cellStyle name="Normal 17 66 9" xfId="7866" xr:uid="{00000000-0005-0000-0000-0000BA1E0000}"/>
    <cellStyle name="Normal 17 67" xfId="7867" xr:uid="{00000000-0005-0000-0000-0000BB1E0000}"/>
    <cellStyle name="Normal 17 67 10" xfId="7868" xr:uid="{00000000-0005-0000-0000-0000BC1E0000}"/>
    <cellStyle name="Normal 17 67 11" xfId="7869" xr:uid="{00000000-0005-0000-0000-0000BD1E0000}"/>
    <cellStyle name="Normal 17 67 12" xfId="7870" xr:uid="{00000000-0005-0000-0000-0000BE1E0000}"/>
    <cellStyle name="Normal 17 67 13" xfId="7871" xr:uid="{00000000-0005-0000-0000-0000BF1E0000}"/>
    <cellStyle name="Normal 17 67 14" xfId="7872" xr:uid="{00000000-0005-0000-0000-0000C01E0000}"/>
    <cellStyle name="Normal 17 67 15" xfId="7873" xr:uid="{00000000-0005-0000-0000-0000C11E0000}"/>
    <cellStyle name="Normal 17 67 2" xfId="7874" xr:uid="{00000000-0005-0000-0000-0000C21E0000}"/>
    <cellStyle name="Normal 17 67 2 10" xfId="7875" xr:uid="{00000000-0005-0000-0000-0000C31E0000}"/>
    <cellStyle name="Normal 17 67 2 2" xfId="7876" xr:uid="{00000000-0005-0000-0000-0000C41E0000}"/>
    <cellStyle name="Normal 17 67 2 3" xfId="7877" xr:uid="{00000000-0005-0000-0000-0000C51E0000}"/>
    <cellStyle name="Normal 17 67 2 4" xfId="7878" xr:uid="{00000000-0005-0000-0000-0000C61E0000}"/>
    <cellStyle name="Normal 17 67 2 5" xfId="7879" xr:uid="{00000000-0005-0000-0000-0000C71E0000}"/>
    <cellStyle name="Normal 17 67 2 6" xfId="7880" xr:uid="{00000000-0005-0000-0000-0000C81E0000}"/>
    <cellStyle name="Normal 17 67 2 7" xfId="7881" xr:uid="{00000000-0005-0000-0000-0000C91E0000}"/>
    <cellStyle name="Normal 17 67 2 8" xfId="7882" xr:uid="{00000000-0005-0000-0000-0000CA1E0000}"/>
    <cellStyle name="Normal 17 67 2 9" xfId="7883" xr:uid="{00000000-0005-0000-0000-0000CB1E0000}"/>
    <cellStyle name="Normal 17 67 3" xfId="7884" xr:uid="{00000000-0005-0000-0000-0000CC1E0000}"/>
    <cellStyle name="Normal 17 67 3 10" xfId="7885" xr:uid="{00000000-0005-0000-0000-0000CD1E0000}"/>
    <cellStyle name="Normal 17 67 3 2" xfId="7886" xr:uid="{00000000-0005-0000-0000-0000CE1E0000}"/>
    <cellStyle name="Normal 17 67 3 3" xfId="7887" xr:uid="{00000000-0005-0000-0000-0000CF1E0000}"/>
    <cellStyle name="Normal 17 67 3 4" xfId="7888" xr:uid="{00000000-0005-0000-0000-0000D01E0000}"/>
    <cellStyle name="Normal 17 67 3 5" xfId="7889" xr:uid="{00000000-0005-0000-0000-0000D11E0000}"/>
    <cellStyle name="Normal 17 67 3 6" xfId="7890" xr:uid="{00000000-0005-0000-0000-0000D21E0000}"/>
    <cellStyle name="Normal 17 67 3 7" xfId="7891" xr:uid="{00000000-0005-0000-0000-0000D31E0000}"/>
    <cellStyle name="Normal 17 67 3 8" xfId="7892" xr:uid="{00000000-0005-0000-0000-0000D41E0000}"/>
    <cellStyle name="Normal 17 67 3 9" xfId="7893" xr:uid="{00000000-0005-0000-0000-0000D51E0000}"/>
    <cellStyle name="Normal 17 67 4" xfId="7894" xr:uid="{00000000-0005-0000-0000-0000D61E0000}"/>
    <cellStyle name="Normal 17 67 5" xfId="7895" xr:uid="{00000000-0005-0000-0000-0000D71E0000}"/>
    <cellStyle name="Normal 17 67 6" xfId="7896" xr:uid="{00000000-0005-0000-0000-0000D81E0000}"/>
    <cellStyle name="Normal 17 67 7" xfId="7897" xr:uid="{00000000-0005-0000-0000-0000D91E0000}"/>
    <cellStyle name="Normal 17 67 8" xfId="7898" xr:uid="{00000000-0005-0000-0000-0000DA1E0000}"/>
    <cellStyle name="Normal 17 67 9" xfId="7899" xr:uid="{00000000-0005-0000-0000-0000DB1E0000}"/>
    <cellStyle name="Normal 17 68" xfId="7900" xr:uid="{00000000-0005-0000-0000-0000DC1E0000}"/>
    <cellStyle name="Normal 17 68 10" xfId="7901" xr:uid="{00000000-0005-0000-0000-0000DD1E0000}"/>
    <cellStyle name="Normal 17 68 2" xfId="7902" xr:uid="{00000000-0005-0000-0000-0000DE1E0000}"/>
    <cellStyle name="Normal 17 68 3" xfId="7903" xr:uid="{00000000-0005-0000-0000-0000DF1E0000}"/>
    <cellStyle name="Normal 17 68 4" xfId="7904" xr:uid="{00000000-0005-0000-0000-0000E01E0000}"/>
    <cellStyle name="Normal 17 68 5" xfId="7905" xr:uid="{00000000-0005-0000-0000-0000E11E0000}"/>
    <cellStyle name="Normal 17 68 6" xfId="7906" xr:uid="{00000000-0005-0000-0000-0000E21E0000}"/>
    <cellStyle name="Normal 17 68 7" xfId="7907" xr:uid="{00000000-0005-0000-0000-0000E31E0000}"/>
    <cellStyle name="Normal 17 68 8" xfId="7908" xr:uid="{00000000-0005-0000-0000-0000E41E0000}"/>
    <cellStyle name="Normal 17 68 9" xfId="7909" xr:uid="{00000000-0005-0000-0000-0000E51E0000}"/>
    <cellStyle name="Normal 17 69" xfId="7910" xr:uid="{00000000-0005-0000-0000-0000E61E0000}"/>
    <cellStyle name="Normal 17 69 10" xfId="7911" xr:uid="{00000000-0005-0000-0000-0000E71E0000}"/>
    <cellStyle name="Normal 17 69 2" xfId="7912" xr:uid="{00000000-0005-0000-0000-0000E81E0000}"/>
    <cellStyle name="Normal 17 69 3" xfId="7913" xr:uid="{00000000-0005-0000-0000-0000E91E0000}"/>
    <cellStyle name="Normal 17 69 4" xfId="7914" xr:uid="{00000000-0005-0000-0000-0000EA1E0000}"/>
    <cellStyle name="Normal 17 69 5" xfId="7915" xr:uid="{00000000-0005-0000-0000-0000EB1E0000}"/>
    <cellStyle name="Normal 17 69 6" xfId="7916" xr:uid="{00000000-0005-0000-0000-0000EC1E0000}"/>
    <cellStyle name="Normal 17 69 7" xfId="7917" xr:uid="{00000000-0005-0000-0000-0000ED1E0000}"/>
    <cellStyle name="Normal 17 69 8" xfId="7918" xr:uid="{00000000-0005-0000-0000-0000EE1E0000}"/>
    <cellStyle name="Normal 17 69 9" xfId="7919" xr:uid="{00000000-0005-0000-0000-0000EF1E0000}"/>
    <cellStyle name="Normal 17 7" xfId="7920" xr:uid="{00000000-0005-0000-0000-0000F01E0000}"/>
    <cellStyle name="Normal 17 7 10" xfId="7921" xr:uid="{00000000-0005-0000-0000-0000F11E0000}"/>
    <cellStyle name="Normal 17 7 11" xfId="7922" xr:uid="{00000000-0005-0000-0000-0000F21E0000}"/>
    <cellStyle name="Normal 17 7 12" xfId="7923" xr:uid="{00000000-0005-0000-0000-0000F31E0000}"/>
    <cellStyle name="Normal 17 7 13" xfId="7924" xr:uid="{00000000-0005-0000-0000-0000F41E0000}"/>
    <cellStyle name="Normal 17 7 14" xfId="7925" xr:uid="{00000000-0005-0000-0000-0000F51E0000}"/>
    <cellStyle name="Normal 17 7 15" xfId="7926" xr:uid="{00000000-0005-0000-0000-0000F61E0000}"/>
    <cellStyle name="Normal 17 7 2" xfId="7927" xr:uid="{00000000-0005-0000-0000-0000F71E0000}"/>
    <cellStyle name="Normal 17 7 2 10" xfId="7928" xr:uid="{00000000-0005-0000-0000-0000F81E0000}"/>
    <cellStyle name="Normal 17 7 2 11" xfId="7929" xr:uid="{00000000-0005-0000-0000-0000F91E0000}"/>
    <cellStyle name="Normal 17 7 2 12" xfId="7930" xr:uid="{00000000-0005-0000-0000-0000FA1E0000}"/>
    <cellStyle name="Normal 17 7 2 13" xfId="7931" xr:uid="{00000000-0005-0000-0000-0000FB1E0000}"/>
    <cellStyle name="Normal 17 7 2 14" xfId="7932" xr:uid="{00000000-0005-0000-0000-0000FC1E0000}"/>
    <cellStyle name="Normal 17 7 2 2" xfId="7933" xr:uid="{00000000-0005-0000-0000-0000FD1E0000}"/>
    <cellStyle name="Normal 17 7 2 3" xfId="7934" xr:uid="{00000000-0005-0000-0000-0000FE1E0000}"/>
    <cellStyle name="Normal 17 7 2 4" xfId="7935" xr:uid="{00000000-0005-0000-0000-0000FF1E0000}"/>
    <cellStyle name="Normal 17 7 2 5" xfId="7936" xr:uid="{00000000-0005-0000-0000-0000001F0000}"/>
    <cellStyle name="Normal 17 7 2 6" xfId="7937" xr:uid="{00000000-0005-0000-0000-0000011F0000}"/>
    <cellStyle name="Normal 17 7 2 7" xfId="7938" xr:uid="{00000000-0005-0000-0000-0000021F0000}"/>
    <cellStyle name="Normal 17 7 2 8" xfId="7939" xr:uid="{00000000-0005-0000-0000-0000031F0000}"/>
    <cellStyle name="Normal 17 7 2 9" xfId="7940" xr:uid="{00000000-0005-0000-0000-0000041F0000}"/>
    <cellStyle name="Normal 17 7 3" xfId="7941" xr:uid="{00000000-0005-0000-0000-0000051F0000}"/>
    <cellStyle name="Normal 17 7 3 10" xfId="7942" xr:uid="{00000000-0005-0000-0000-0000061F0000}"/>
    <cellStyle name="Normal 17 7 3 2" xfId="7943" xr:uid="{00000000-0005-0000-0000-0000071F0000}"/>
    <cellStyle name="Normal 17 7 3 3" xfId="7944" xr:uid="{00000000-0005-0000-0000-0000081F0000}"/>
    <cellStyle name="Normal 17 7 3 4" xfId="7945" xr:uid="{00000000-0005-0000-0000-0000091F0000}"/>
    <cellStyle name="Normal 17 7 3 5" xfId="7946" xr:uid="{00000000-0005-0000-0000-00000A1F0000}"/>
    <cellStyle name="Normal 17 7 3 6" xfId="7947" xr:uid="{00000000-0005-0000-0000-00000B1F0000}"/>
    <cellStyle name="Normal 17 7 3 7" xfId="7948" xr:uid="{00000000-0005-0000-0000-00000C1F0000}"/>
    <cellStyle name="Normal 17 7 3 8" xfId="7949" xr:uid="{00000000-0005-0000-0000-00000D1F0000}"/>
    <cellStyle name="Normal 17 7 3 9" xfId="7950" xr:uid="{00000000-0005-0000-0000-00000E1F0000}"/>
    <cellStyle name="Normal 17 7 4" xfId="7951" xr:uid="{00000000-0005-0000-0000-00000F1F0000}"/>
    <cellStyle name="Normal 17 7 5" xfId="7952" xr:uid="{00000000-0005-0000-0000-0000101F0000}"/>
    <cellStyle name="Normal 17 7 6" xfId="7953" xr:uid="{00000000-0005-0000-0000-0000111F0000}"/>
    <cellStyle name="Normal 17 7 7" xfId="7954" xr:uid="{00000000-0005-0000-0000-0000121F0000}"/>
    <cellStyle name="Normal 17 7 8" xfId="7955" xr:uid="{00000000-0005-0000-0000-0000131F0000}"/>
    <cellStyle name="Normal 17 7 9" xfId="7956" xr:uid="{00000000-0005-0000-0000-0000141F0000}"/>
    <cellStyle name="Normal 17 70" xfId="7957" xr:uid="{00000000-0005-0000-0000-0000151F0000}"/>
    <cellStyle name="Normal 17 70 10" xfId="7958" xr:uid="{00000000-0005-0000-0000-0000161F0000}"/>
    <cellStyle name="Normal 17 70 2" xfId="7959" xr:uid="{00000000-0005-0000-0000-0000171F0000}"/>
    <cellStyle name="Normal 17 70 3" xfId="7960" xr:uid="{00000000-0005-0000-0000-0000181F0000}"/>
    <cellStyle name="Normal 17 70 4" xfId="7961" xr:uid="{00000000-0005-0000-0000-0000191F0000}"/>
    <cellStyle name="Normal 17 70 5" xfId="7962" xr:uid="{00000000-0005-0000-0000-00001A1F0000}"/>
    <cellStyle name="Normal 17 70 6" xfId="7963" xr:uid="{00000000-0005-0000-0000-00001B1F0000}"/>
    <cellStyle name="Normal 17 70 7" xfId="7964" xr:uid="{00000000-0005-0000-0000-00001C1F0000}"/>
    <cellStyle name="Normal 17 70 8" xfId="7965" xr:uid="{00000000-0005-0000-0000-00001D1F0000}"/>
    <cellStyle name="Normal 17 70 9" xfId="7966" xr:uid="{00000000-0005-0000-0000-00001E1F0000}"/>
    <cellStyle name="Normal 17 71" xfId="7967" xr:uid="{00000000-0005-0000-0000-00001F1F0000}"/>
    <cellStyle name="Normal 17 71 10" xfId="7968" xr:uid="{00000000-0005-0000-0000-0000201F0000}"/>
    <cellStyle name="Normal 17 71 2" xfId="7969" xr:uid="{00000000-0005-0000-0000-0000211F0000}"/>
    <cellStyle name="Normal 17 71 3" xfId="7970" xr:uid="{00000000-0005-0000-0000-0000221F0000}"/>
    <cellStyle name="Normal 17 71 4" xfId="7971" xr:uid="{00000000-0005-0000-0000-0000231F0000}"/>
    <cellStyle name="Normal 17 71 5" xfId="7972" xr:uid="{00000000-0005-0000-0000-0000241F0000}"/>
    <cellStyle name="Normal 17 71 6" xfId="7973" xr:uid="{00000000-0005-0000-0000-0000251F0000}"/>
    <cellStyle name="Normal 17 71 7" xfId="7974" xr:uid="{00000000-0005-0000-0000-0000261F0000}"/>
    <cellStyle name="Normal 17 71 8" xfId="7975" xr:uid="{00000000-0005-0000-0000-0000271F0000}"/>
    <cellStyle name="Normal 17 71 9" xfId="7976" xr:uid="{00000000-0005-0000-0000-0000281F0000}"/>
    <cellStyle name="Normal 17 72" xfId="7977" xr:uid="{00000000-0005-0000-0000-0000291F0000}"/>
    <cellStyle name="Normal 17 72 10" xfId="7978" xr:uid="{00000000-0005-0000-0000-00002A1F0000}"/>
    <cellStyle name="Normal 17 72 2" xfId="7979" xr:uid="{00000000-0005-0000-0000-00002B1F0000}"/>
    <cellStyle name="Normal 17 72 3" xfId="7980" xr:uid="{00000000-0005-0000-0000-00002C1F0000}"/>
    <cellStyle name="Normal 17 72 4" xfId="7981" xr:uid="{00000000-0005-0000-0000-00002D1F0000}"/>
    <cellStyle name="Normal 17 72 5" xfId="7982" xr:uid="{00000000-0005-0000-0000-00002E1F0000}"/>
    <cellStyle name="Normal 17 72 6" xfId="7983" xr:uid="{00000000-0005-0000-0000-00002F1F0000}"/>
    <cellStyle name="Normal 17 72 7" xfId="7984" xr:uid="{00000000-0005-0000-0000-0000301F0000}"/>
    <cellStyle name="Normal 17 72 8" xfId="7985" xr:uid="{00000000-0005-0000-0000-0000311F0000}"/>
    <cellStyle name="Normal 17 72 9" xfId="7986" xr:uid="{00000000-0005-0000-0000-0000321F0000}"/>
    <cellStyle name="Normal 17 73" xfId="7987" xr:uid="{00000000-0005-0000-0000-0000331F0000}"/>
    <cellStyle name="Normal 17 73 10" xfId="7988" xr:uid="{00000000-0005-0000-0000-0000341F0000}"/>
    <cellStyle name="Normal 17 73 2" xfId="7989" xr:uid="{00000000-0005-0000-0000-0000351F0000}"/>
    <cellStyle name="Normal 17 73 3" xfId="7990" xr:uid="{00000000-0005-0000-0000-0000361F0000}"/>
    <cellStyle name="Normal 17 73 4" xfId="7991" xr:uid="{00000000-0005-0000-0000-0000371F0000}"/>
    <cellStyle name="Normal 17 73 5" xfId="7992" xr:uid="{00000000-0005-0000-0000-0000381F0000}"/>
    <cellStyle name="Normal 17 73 6" xfId="7993" xr:uid="{00000000-0005-0000-0000-0000391F0000}"/>
    <cellStyle name="Normal 17 73 7" xfId="7994" xr:uid="{00000000-0005-0000-0000-00003A1F0000}"/>
    <cellStyle name="Normal 17 73 8" xfId="7995" xr:uid="{00000000-0005-0000-0000-00003B1F0000}"/>
    <cellStyle name="Normal 17 73 9" xfId="7996" xr:uid="{00000000-0005-0000-0000-00003C1F0000}"/>
    <cellStyle name="Normal 17 74" xfId="7997" xr:uid="{00000000-0005-0000-0000-00003D1F0000}"/>
    <cellStyle name="Normal 17 75" xfId="7998" xr:uid="{00000000-0005-0000-0000-00003E1F0000}"/>
    <cellStyle name="Normal 17 76" xfId="7999" xr:uid="{00000000-0005-0000-0000-00003F1F0000}"/>
    <cellStyle name="Normal 17 77" xfId="8000" xr:uid="{00000000-0005-0000-0000-0000401F0000}"/>
    <cellStyle name="Normal 17 78" xfId="8001" xr:uid="{00000000-0005-0000-0000-0000411F0000}"/>
    <cellStyle name="Normal 17 79" xfId="8002" xr:uid="{00000000-0005-0000-0000-0000421F0000}"/>
    <cellStyle name="Normal 17 8" xfId="8003" xr:uid="{00000000-0005-0000-0000-0000431F0000}"/>
    <cellStyle name="Normal 17 8 10" xfId="8004" xr:uid="{00000000-0005-0000-0000-0000441F0000}"/>
    <cellStyle name="Normal 17 8 11" xfId="8005" xr:uid="{00000000-0005-0000-0000-0000451F0000}"/>
    <cellStyle name="Normal 17 8 12" xfId="8006" xr:uid="{00000000-0005-0000-0000-0000461F0000}"/>
    <cellStyle name="Normal 17 8 13" xfId="8007" xr:uid="{00000000-0005-0000-0000-0000471F0000}"/>
    <cellStyle name="Normal 17 8 14" xfId="8008" xr:uid="{00000000-0005-0000-0000-0000481F0000}"/>
    <cellStyle name="Normal 17 8 15" xfId="8009" xr:uid="{00000000-0005-0000-0000-0000491F0000}"/>
    <cellStyle name="Normal 17 8 2" xfId="8010" xr:uid="{00000000-0005-0000-0000-00004A1F0000}"/>
    <cellStyle name="Normal 17 8 2 10" xfId="8011" xr:uid="{00000000-0005-0000-0000-00004B1F0000}"/>
    <cellStyle name="Normal 17 8 2 11" xfId="8012" xr:uid="{00000000-0005-0000-0000-00004C1F0000}"/>
    <cellStyle name="Normal 17 8 2 12" xfId="8013" xr:uid="{00000000-0005-0000-0000-00004D1F0000}"/>
    <cellStyle name="Normal 17 8 2 13" xfId="8014" xr:uid="{00000000-0005-0000-0000-00004E1F0000}"/>
    <cellStyle name="Normal 17 8 2 14" xfId="8015" xr:uid="{00000000-0005-0000-0000-00004F1F0000}"/>
    <cellStyle name="Normal 17 8 2 2" xfId="8016" xr:uid="{00000000-0005-0000-0000-0000501F0000}"/>
    <cellStyle name="Normal 17 8 2 3" xfId="8017" xr:uid="{00000000-0005-0000-0000-0000511F0000}"/>
    <cellStyle name="Normal 17 8 2 4" xfId="8018" xr:uid="{00000000-0005-0000-0000-0000521F0000}"/>
    <cellStyle name="Normal 17 8 2 5" xfId="8019" xr:uid="{00000000-0005-0000-0000-0000531F0000}"/>
    <cellStyle name="Normal 17 8 2 6" xfId="8020" xr:uid="{00000000-0005-0000-0000-0000541F0000}"/>
    <cellStyle name="Normal 17 8 2 7" xfId="8021" xr:uid="{00000000-0005-0000-0000-0000551F0000}"/>
    <cellStyle name="Normal 17 8 2 8" xfId="8022" xr:uid="{00000000-0005-0000-0000-0000561F0000}"/>
    <cellStyle name="Normal 17 8 2 9" xfId="8023" xr:uid="{00000000-0005-0000-0000-0000571F0000}"/>
    <cellStyle name="Normal 17 8 3" xfId="8024" xr:uid="{00000000-0005-0000-0000-0000581F0000}"/>
    <cellStyle name="Normal 17 8 3 10" xfId="8025" xr:uid="{00000000-0005-0000-0000-0000591F0000}"/>
    <cellStyle name="Normal 17 8 3 2" xfId="8026" xr:uid="{00000000-0005-0000-0000-00005A1F0000}"/>
    <cellStyle name="Normal 17 8 3 3" xfId="8027" xr:uid="{00000000-0005-0000-0000-00005B1F0000}"/>
    <cellStyle name="Normal 17 8 3 4" xfId="8028" xr:uid="{00000000-0005-0000-0000-00005C1F0000}"/>
    <cellStyle name="Normal 17 8 3 5" xfId="8029" xr:uid="{00000000-0005-0000-0000-00005D1F0000}"/>
    <cellStyle name="Normal 17 8 3 6" xfId="8030" xr:uid="{00000000-0005-0000-0000-00005E1F0000}"/>
    <cellStyle name="Normal 17 8 3 7" xfId="8031" xr:uid="{00000000-0005-0000-0000-00005F1F0000}"/>
    <cellStyle name="Normal 17 8 3 8" xfId="8032" xr:uid="{00000000-0005-0000-0000-0000601F0000}"/>
    <cellStyle name="Normal 17 8 3 9" xfId="8033" xr:uid="{00000000-0005-0000-0000-0000611F0000}"/>
    <cellStyle name="Normal 17 8 4" xfId="8034" xr:uid="{00000000-0005-0000-0000-0000621F0000}"/>
    <cellStyle name="Normal 17 8 5" xfId="8035" xr:uid="{00000000-0005-0000-0000-0000631F0000}"/>
    <cellStyle name="Normal 17 8 6" xfId="8036" xr:uid="{00000000-0005-0000-0000-0000641F0000}"/>
    <cellStyle name="Normal 17 8 7" xfId="8037" xr:uid="{00000000-0005-0000-0000-0000651F0000}"/>
    <cellStyle name="Normal 17 8 8" xfId="8038" xr:uid="{00000000-0005-0000-0000-0000661F0000}"/>
    <cellStyle name="Normal 17 8 9" xfId="8039" xr:uid="{00000000-0005-0000-0000-0000671F0000}"/>
    <cellStyle name="Normal 17 80" xfId="8040" xr:uid="{00000000-0005-0000-0000-0000681F0000}"/>
    <cellStyle name="Normal 17 81" xfId="8041" xr:uid="{00000000-0005-0000-0000-0000691F0000}"/>
    <cellStyle name="Normal 17 82" xfId="8042" xr:uid="{00000000-0005-0000-0000-00006A1F0000}"/>
    <cellStyle name="Normal 17 83" xfId="8043" xr:uid="{00000000-0005-0000-0000-00006B1F0000}"/>
    <cellStyle name="Normal 17 84" xfId="8044" xr:uid="{00000000-0005-0000-0000-00006C1F0000}"/>
    <cellStyle name="Normal 17 85" xfId="8045" xr:uid="{00000000-0005-0000-0000-00006D1F0000}"/>
    <cellStyle name="Normal 17 86" xfId="8046" xr:uid="{00000000-0005-0000-0000-00006E1F0000}"/>
    <cellStyle name="Normal 17 87" xfId="8047" xr:uid="{00000000-0005-0000-0000-00006F1F0000}"/>
    <cellStyle name="Normal 17 88" xfId="8048" xr:uid="{00000000-0005-0000-0000-0000701F0000}"/>
    <cellStyle name="Normal 17 9" xfId="8049" xr:uid="{00000000-0005-0000-0000-0000711F0000}"/>
    <cellStyle name="Normal 17 9 10" xfId="8050" xr:uid="{00000000-0005-0000-0000-0000721F0000}"/>
    <cellStyle name="Normal 17 9 11" xfId="8051" xr:uid="{00000000-0005-0000-0000-0000731F0000}"/>
    <cellStyle name="Normal 17 9 12" xfId="8052" xr:uid="{00000000-0005-0000-0000-0000741F0000}"/>
    <cellStyle name="Normal 17 9 13" xfId="8053" xr:uid="{00000000-0005-0000-0000-0000751F0000}"/>
    <cellStyle name="Normal 17 9 14" xfId="8054" xr:uid="{00000000-0005-0000-0000-0000761F0000}"/>
    <cellStyle name="Normal 17 9 15" xfId="8055" xr:uid="{00000000-0005-0000-0000-0000771F0000}"/>
    <cellStyle name="Normal 17 9 2" xfId="8056" xr:uid="{00000000-0005-0000-0000-0000781F0000}"/>
    <cellStyle name="Normal 17 9 2 10" xfId="8057" xr:uid="{00000000-0005-0000-0000-0000791F0000}"/>
    <cellStyle name="Normal 17 9 2 11" xfId="8058" xr:uid="{00000000-0005-0000-0000-00007A1F0000}"/>
    <cellStyle name="Normal 17 9 2 12" xfId="8059" xr:uid="{00000000-0005-0000-0000-00007B1F0000}"/>
    <cellStyle name="Normal 17 9 2 13" xfId="8060" xr:uid="{00000000-0005-0000-0000-00007C1F0000}"/>
    <cellStyle name="Normal 17 9 2 14" xfId="8061" xr:uid="{00000000-0005-0000-0000-00007D1F0000}"/>
    <cellStyle name="Normal 17 9 2 2" xfId="8062" xr:uid="{00000000-0005-0000-0000-00007E1F0000}"/>
    <cellStyle name="Normal 17 9 2 3" xfId="8063" xr:uid="{00000000-0005-0000-0000-00007F1F0000}"/>
    <cellStyle name="Normal 17 9 2 4" xfId="8064" xr:uid="{00000000-0005-0000-0000-0000801F0000}"/>
    <cellStyle name="Normal 17 9 2 5" xfId="8065" xr:uid="{00000000-0005-0000-0000-0000811F0000}"/>
    <cellStyle name="Normal 17 9 2 6" xfId="8066" xr:uid="{00000000-0005-0000-0000-0000821F0000}"/>
    <cellStyle name="Normal 17 9 2 7" xfId="8067" xr:uid="{00000000-0005-0000-0000-0000831F0000}"/>
    <cellStyle name="Normal 17 9 2 8" xfId="8068" xr:uid="{00000000-0005-0000-0000-0000841F0000}"/>
    <cellStyle name="Normal 17 9 2 9" xfId="8069" xr:uid="{00000000-0005-0000-0000-0000851F0000}"/>
    <cellStyle name="Normal 17 9 3" xfId="8070" xr:uid="{00000000-0005-0000-0000-0000861F0000}"/>
    <cellStyle name="Normal 17 9 3 10" xfId="8071" xr:uid="{00000000-0005-0000-0000-0000871F0000}"/>
    <cellStyle name="Normal 17 9 3 2" xfId="8072" xr:uid="{00000000-0005-0000-0000-0000881F0000}"/>
    <cellStyle name="Normal 17 9 3 3" xfId="8073" xr:uid="{00000000-0005-0000-0000-0000891F0000}"/>
    <cellStyle name="Normal 17 9 3 4" xfId="8074" xr:uid="{00000000-0005-0000-0000-00008A1F0000}"/>
    <cellStyle name="Normal 17 9 3 5" xfId="8075" xr:uid="{00000000-0005-0000-0000-00008B1F0000}"/>
    <cellStyle name="Normal 17 9 3 6" xfId="8076" xr:uid="{00000000-0005-0000-0000-00008C1F0000}"/>
    <cellStyle name="Normal 17 9 3 7" xfId="8077" xr:uid="{00000000-0005-0000-0000-00008D1F0000}"/>
    <cellStyle name="Normal 17 9 3 8" xfId="8078" xr:uid="{00000000-0005-0000-0000-00008E1F0000}"/>
    <cellStyle name="Normal 17 9 3 9" xfId="8079" xr:uid="{00000000-0005-0000-0000-00008F1F0000}"/>
    <cellStyle name="Normal 17 9 4" xfId="8080" xr:uid="{00000000-0005-0000-0000-0000901F0000}"/>
    <cellStyle name="Normal 17 9 5" xfId="8081" xr:uid="{00000000-0005-0000-0000-0000911F0000}"/>
    <cellStyle name="Normal 17 9 6" xfId="8082" xr:uid="{00000000-0005-0000-0000-0000921F0000}"/>
    <cellStyle name="Normal 17 9 7" xfId="8083" xr:uid="{00000000-0005-0000-0000-0000931F0000}"/>
    <cellStyle name="Normal 17 9 8" xfId="8084" xr:uid="{00000000-0005-0000-0000-0000941F0000}"/>
    <cellStyle name="Normal 17 9 9" xfId="8085" xr:uid="{00000000-0005-0000-0000-0000951F0000}"/>
    <cellStyle name="Normal 176" xfId="8086" xr:uid="{00000000-0005-0000-0000-0000961F0000}"/>
    <cellStyle name="Normal 176 2" xfId="8087" xr:uid="{00000000-0005-0000-0000-0000971F0000}"/>
    <cellStyle name="Normal 176 3" xfId="8088" xr:uid="{00000000-0005-0000-0000-0000981F0000}"/>
    <cellStyle name="Normal 176 4" xfId="8089" xr:uid="{00000000-0005-0000-0000-0000991F0000}"/>
    <cellStyle name="Normal 176 5" xfId="8090" xr:uid="{00000000-0005-0000-0000-00009A1F0000}"/>
    <cellStyle name="Normal 176 6" xfId="8091" xr:uid="{00000000-0005-0000-0000-00009B1F0000}"/>
    <cellStyle name="Normal 176 7" xfId="8092" xr:uid="{00000000-0005-0000-0000-00009C1F0000}"/>
    <cellStyle name="Normal 18" xfId="8093" xr:uid="{00000000-0005-0000-0000-00009D1F0000}"/>
    <cellStyle name="Normal 18 10" xfId="8094" xr:uid="{00000000-0005-0000-0000-00009E1F0000}"/>
    <cellStyle name="Normal 18 2" xfId="8095" xr:uid="{00000000-0005-0000-0000-00009F1F0000}"/>
    <cellStyle name="Normal 18 3" xfId="8096" xr:uid="{00000000-0005-0000-0000-0000A01F0000}"/>
    <cellStyle name="Normal 18 4" xfId="8097" xr:uid="{00000000-0005-0000-0000-0000A11F0000}"/>
    <cellStyle name="Normal 18 5" xfId="8098" xr:uid="{00000000-0005-0000-0000-0000A21F0000}"/>
    <cellStyle name="Normal 18 6" xfId="8099" xr:uid="{00000000-0005-0000-0000-0000A31F0000}"/>
    <cellStyle name="Normal 18 7" xfId="8100" xr:uid="{00000000-0005-0000-0000-0000A41F0000}"/>
    <cellStyle name="Normal 18 8" xfId="8101" xr:uid="{00000000-0005-0000-0000-0000A51F0000}"/>
    <cellStyle name="Normal 18 9" xfId="8102" xr:uid="{00000000-0005-0000-0000-0000A61F0000}"/>
    <cellStyle name="Normal 19" xfId="8103" xr:uid="{00000000-0005-0000-0000-0000A71F0000}"/>
    <cellStyle name="Normal 19 2" xfId="8104" xr:uid="{00000000-0005-0000-0000-0000A81F0000}"/>
    <cellStyle name="Normal 19 3" xfId="8105" xr:uid="{00000000-0005-0000-0000-0000A91F0000}"/>
    <cellStyle name="Normal 19 4" xfId="8106" xr:uid="{00000000-0005-0000-0000-0000AA1F0000}"/>
    <cellStyle name="Normal 19 5" xfId="8107" xr:uid="{00000000-0005-0000-0000-0000AB1F0000}"/>
    <cellStyle name="Normal 19 6" xfId="8108" xr:uid="{00000000-0005-0000-0000-0000AC1F0000}"/>
    <cellStyle name="Normal 19 7" xfId="8109" xr:uid="{00000000-0005-0000-0000-0000AD1F0000}"/>
    <cellStyle name="Normal 2" xfId="1" xr:uid="{00000000-0005-0000-0000-0000AE1F0000}"/>
    <cellStyle name="Normal 2 10" xfId="8110" xr:uid="{00000000-0005-0000-0000-0000AF1F0000}"/>
    <cellStyle name="Normal 2 10 2" xfId="8111" xr:uid="{00000000-0005-0000-0000-0000B01F0000}"/>
    <cellStyle name="Normal 2 10 3" xfId="8112" xr:uid="{00000000-0005-0000-0000-0000B11F0000}"/>
    <cellStyle name="Normal 2 10 4" xfId="8113" xr:uid="{00000000-0005-0000-0000-0000B21F0000}"/>
    <cellStyle name="Normal 2 10 5" xfId="8114" xr:uid="{00000000-0005-0000-0000-0000B31F0000}"/>
    <cellStyle name="Normal 2 10 6" xfId="8115" xr:uid="{00000000-0005-0000-0000-0000B41F0000}"/>
    <cellStyle name="Normal 2 11" xfId="8116" xr:uid="{00000000-0005-0000-0000-0000B51F0000}"/>
    <cellStyle name="Normal 2 11 2" xfId="8117" xr:uid="{00000000-0005-0000-0000-0000B61F0000}"/>
    <cellStyle name="Normal 2 11 3" xfId="8118" xr:uid="{00000000-0005-0000-0000-0000B71F0000}"/>
    <cellStyle name="Normal 2 11 4" xfId="8119" xr:uid="{00000000-0005-0000-0000-0000B81F0000}"/>
    <cellStyle name="Normal 2 11 5" xfId="8120" xr:uid="{00000000-0005-0000-0000-0000B91F0000}"/>
    <cellStyle name="Normal 2 11 6" xfId="8121" xr:uid="{00000000-0005-0000-0000-0000BA1F0000}"/>
    <cellStyle name="Normal 2 12" xfId="8122" xr:uid="{00000000-0005-0000-0000-0000BB1F0000}"/>
    <cellStyle name="Normal 2 12 2" xfId="8123" xr:uid="{00000000-0005-0000-0000-0000BC1F0000}"/>
    <cellStyle name="Normal 2 12 3" xfId="8124" xr:uid="{00000000-0005-0000-0000-0000BD1F0000}"/>
    <cellStyle name="Normal 2 12 4" xfId="8125" xr:uid="{00000000-0005-0000-0000-0000BE1F0000}"/>
    <cellStyle name="Normal 2 12 5" xfId="8126" xr:uid="{00000000-0005-0000-0000-0000BF1F0000}"/>
    <cellStyle name="Normal 2 12 6" xfId="8127" xr:uid="{00000000-0005-0000-0000-0000C01F0000}"/>
    <cellStyle name="Normal 2 13" xfId="8128" xr:uid="{00000000-0005-0000-0000-0000C11F0000}"/>
    <cellStyle name="Normal 2 13 2" xfId="8129" xr:uid="{00000000-0005-0000-0000-0000C21F0000}"/>
    <cellStyle name="Normal 2 13 3" xfId="8130" xr:uid="{00000000-0005-0000-0000-0000C31F0000}"/>
    <cellStyle name="Normal 2 13 4" xfId="8131" xr:uid="{00000000-0005-0000-0000-0000C41F0000}"/>
    <cellStyle name="Normal 2 13 5" xfId="8132" xr:uid="{00000000-0005-0000-0000-0000C51F0000}"/>
    <cellStyle name="Normal 2 13 6" xfId="8133" xr:uid="{00000000-0005-0000-0000-0000C61F0000}"/>
    <cellStyle name="Normal 2 14" xfId="8134" xr:uid="{00000000-0005-0000-0000-0000C71F0000}"/>
    <cellStyle name="Normal 2 14 2" xfId="8135" xr:uid="{00000000-0005-0000-0000-0000C81F0000}"/>
    <cellStyle name="Normal 2 14 3" xfId="8136" xr:uid="{00000000-0005-0000-0000-0000C91F0000}"/>
    <cellStyle name="Normal 2 14 4" xfId="8137" xr:uid="{00000000-0005-0000-0000-0000CA1F0000}"/>
    <cellStyle name="Normal 2 14 5" xfId="8138" xr:uid="{00000000-0005-0000-0000-0000CB1F0000}"/>
    <cellStyle name="Normal 2 14 6" xfId="8139" xr:uid="{00000000-0005-0000-0000-0000CC1F0000}"/>
    <cellStyle name="Normal 2 15" xfId="8140" xr:uid="{00000000-0005-0000-0000-0000CD1F0000}"/>
    <cellStyle name="Normal 2 15 2" xfId="8141" xr:uid="{00000000-0005-0000-0000-0000CE1F0000}"/>
    <cellStyle name="Normal 2 15 3" xfId="8142" xr:uid="{00000000-0005-0000-0000-0000CF1F0000}"/>
    <cellStyle name="Normal 2 15 4" xfId="8143" xr:uid="{00000000-0005-0000-0000-0000D01F0000}"/>
    <cellStyle name="Normal 2 15 5" xfId="8144" xr:uid="{00000000-0005-0000-0000-0000D11F0000}"/>
    <cellStyle name="Normal 2 15 6" xfId="8145" xr:uid="{00000000-0005-0000-0000-0000D21F0000}"/>
    <cellStyle name="Normal 2 16" xfId="8146" xr:uid="{00000000-0005-0000-0000-0000D31F0000}"/>
    <cellStyle name="Normal 2 16 2" xfId="8147" xr:uid="{00000000-0005-0000-0000-0000D41F0000}"/>
    <cellStyle name="Normal 2 16 3" xfId="8148" xr:uid="{00000000-0005-0000-0000-0000D51F0000}"/>
    <cellStyle name="Normal 2 16 4" xfId="8149" xr:uid="{00000000-0005-0000-0000-0000D61F0000}"/>
    <cellStyle name="Normal 2 16 5" xfId="8150" xr:uid="{00000000-0005-0000-0000-0000D71F0000}"/>
    <cellStyle name="Normal 2 16 6" xfId="8151" xr:uid="{00000000-0005-0000-0000-0000D81F0000}"/>
    <cellStyle name="Normal 2 17" xfId="8152" xr:uid="{00000000-0005-0000-0000-0000D91F0000}"/>
    <cellStyle name="Normal 2 17 2" xfId="8153" xr:uid="{00000000-0005-0000-0000-0000DA1F0000}"/>
    <cellStyle name="Normal 2 17 3" xfId="8154" xr:uid="{00000000-0005-0000-0000-0000DB1F0000}"/>
    <cellStyle name="Normal 2 18" xfId="8155" xr:uid="{00000000-0005-0000-0000-0000DC1F0000}"/>
    <cellStyle name="Normal 2 18 2" xfId="8156" xr:uid="{00000000-0005-0000-0000-0000DD1F0000}"/>
    <cellStyle name="Normal 2 18 2 2" xfId="8157" xr:uid="{00000000-0005-0000-0000-0000DE1F0000}"/>
    <cellStyle name="Normal 2 18 3" xfId="8158" xr:uid="{00000000-0005-0000-0000-0000DF1F0000}"/>
    <cellStyle name="Normal 2 18 4" xfId="8159" xr:uid="{00000000-0005-0000-0000-0000E01F0000}"/>
    <cellStyle name="Normal 2 19" xfId="8160" xr:uid="{00000000-0005-0000-0000-0000E11F0000}"/>
    <cellStyle name="Normal 2 19 2" xfId="8161" xr:uid="{00000000-0005-0000-0000-0000E21F0000}"/>
    <cellStyle name="Normal 2 2" xfId="8162" xr:uid="{00000000-0005-0000-0000-0000E31F0000}"/>
    <cellStyle name="Normal 2 2 2" xfId="8163" xr:uid="{00000000-0005-0000-0000-0000E41F0000}"/>
    <cellStyle name="Normal 2 2 3" xfId="8164" xr:uid="{00000000-0005-0000-0000-0000E51F0000}"/>
    <cellStyle name="Normal 2 2 4" xfId="8165" xr:uid="{00000000-0005-0000-0000-0000E61F0000}"/>
    <cellStyle name="Normal 2 2 5" xfId="8166" xr:uid="{00000000-0005-0000-0000-0000E71F0000}"/>
    <cellStyle name="Normal 2 2 6" xfId="8167" xr:uid="{00000000-0005-0000-0000-0000E81F0000}"/>
    <cellStyle name="Normal 2 2 7" xfId="24959" xr:uid="{00000000-0005-0000-0000-0000E91F0000}"/>
    <cellStyle name="Normal 2 20" xfId="8168" xr:uid="{00000000-0005-0000-0000-0000EA1F0000}"/>
    <cellStyle name="Normal 2 20 2" xfId="8169" xr:uid="{00000000-0005-0000-0000-0000EB1F0000}"/>
    <cellStyle name="Normal 2 21" xfId="8170" xr:uid="{00000000-0005-0000-0000-0000EC1F0000}"/>
    <cellStyle name="Normal 2 21 2" xfId="8171" xr:uid="{00000000-0005-0000-0000-0000ED1F0000}"/>
    <cellStyle name="Normal 2 22" xfId="8172" xr:uid="{00000000-0005-0000-0000-0000EE1F0000}"/>
    <cellStyle name="Normal 2 22 2" xfId="8173" xr:uid="{00000000-0005-0000-0000-0000EF1F0000}"/>
    <cellStyle name="Normal 2 23" xfId="8174" xr:uid="{00000000-0005-0000-0000-0000F01F0000}"/>
    <cellStyle name="Normal 2 23 2" xfId="8175" xr:uid="{00000000-0005-0000-0000-0000F11F0000}"/>
    <cellStyle name="Normal 2 24" xfId="8176" xr:uid="{00000000-0005-0000-0000-0000F21F0000}"/>
    <cellStyle name="Normal 2 24 2" xfId="8177" xr:uid="{00000000-0005-0000-0000-0000F31F0000}"/>
    <cellStyle name="Normal 2 25" xfId="8178" xr:uid="{00000000-0005-0000-0000-0000F41F0000}"/>
    <cellStyle name="Normal 2 25 2" xfId="8179" xr:uid="{00000000-0005-0000-0000-0000F51F0000}"/>
    <cellStyle name="Normal 2 26" xfId="8180" xr:uid="{00000000-0005-0000-0000-0000F61F0000}"/>
    <cellStyle name="Normal 2 27" xfId="8181" xr:uid="{00000000-0005-0000-0000-0000F71F0000}"/>
    <cellStyle name="Normal 2 28" xfId="8182" xr:uid="{00000000-0005-0000-0000-0000F81F0000}"/>
    <cellStyle name="Normal 2 28 10" xfId="8183" xr:uid="{00000000-0005-0000-0000-0000F91F0000}"/>
    <cellStyle name="Normal 2 28 11" xfId="8184" xr:uid="{00000000-0005-0000-0000-0000FA1F0000}"/>
    <cellStyle name="Normal 2 28 11 2" xfId="8185" xr:uid="{00000000-0005-0000-0000-0000FB1F0000}"/>
    <cellStyle name="Normal 2 28 11 2 2" xfId="8186" xr:uid="{00000000-0005-0000-0000-0000FC1F0000}"/>
    <cellStyle name="Normal 2 28 11 2 2 2" xfId="8187" xr:uid="{00000000-0005-0000-0000-0000FD1F0000}"/>
    <cellStyle name="Normal 2 28 11 3" xfId="8188" xr:uid="{00000000-0005-0000-0000-0000FE1F0000}"/>
    <cellStyle name="Normal 2 28 12" xfId="8189" xr:uid="{00000000-0005-0000-0000-0000FF1F0000}"/>
    <cellStyle name="Normal 2 28 13" xfId="8190" xr:uid="{00000000-0005-0000-0000-000000200000}"/>
    <cellStyle name="Normal 2 28 13 2" xfId="8191" xr:uid="{00000000-0005-0000-0000-000001200000}"/>
    <cellStyle name="Normal 2 28 2" xfId="8192" xr:uid="{00000000-0005-0000-0000-000002200000}"/>
    <cellStyle name="Normal 2 28 2 10" xfId="8193" xr:uid="{00000000-0005-0000-0000-000003200000}"/>
    <cellStyle name="Normal 2 28 2 10 2" xfId="8194" xr:uid="{00000000-0005-0000-0000-000004200000}"/>
    <cellStyle name="Normal 2 28 2 10 2 2" xfId="8195" xr:uid="{00000000-0005-0000-0000-000005200000}"/>
    <cellStyle name="Normal 2 28 2 10 2 2 2" xfId="8196" xr:uid="{00000000-0005-0000-0000-000006200000}"/>
    <cellStyle name="Normal 2 28 2 10 3" xfId="8197" xr:uid="{00000000-0005-0000-0000-000007200000}"/>
    <cellStyle name="Normal 2 28 2 11" xfId="8198" xr:uid="{00000000-0005-0000-0000-000008200000}"/>
    <cellStyle name="Normal 2 28 2 12" xfId="8199" xr:uid="{00000000-0005-0000-0000-000009200000}"/>
    <cellStyle name="Normal 2 28 2 12 2" xfId="8200" xr:uid="{00000000-0005-0000-0000-00000A200000}"/>
    <cellStyle name="Normal 2 28 2 2" xfId="8201" xr:uid="{00000000-0005-0000-0000-00000B200000}"/>
    <cellStyle name="Normal 2 28 2 2 10" xfId="8202" xr:uid="{00000000-0005-0000-0000-00000C200000}"/>
    <cellStyle name="Normal 2 28 2 2 10 2" xfId="8203" xr:uid="{00000000-0005-0000-0000-00000D200000}"/>
    <cellStyle name="Normal 2 28 2 2 2" xfId="8204" xr:uid="{00000000-0005-0000-0000-00000E200000}"/>
    <cellStyle name="Normal 2 28 2 2 2 10" xfId="8205" xr:uid="{00000000-0005-0000-0000-00000F200000}"/>
    <cellStyle name="Normal 2 28 2 2 2 10 2" xfId="8206" xr:uid="{00000000-0005-0000-0000-000010200000}"/>
    <cellStyle name="Normal 2 28 2 2 2 2" xfId="8207" xr:uid="{00000000-0005-0000-0000-000011200000}"/>
    <cellStyle name="Normal 2 28 2 2 2 2 2" xfId="8208" xr:uid="{00000000-0005-0000-0000-000012200000}"/>
    <cellStyle name="Normal 2 28 2 2 2 2 2 2" xfId="8209" xr:uid="{00000000-0005-0000-0000-000013200000}"/>
    <cellStyle name="Normal 2 28 2 2 2 2 2 2 2" xfId="8210" xr:uid="{00000000-0005-0000-0000-000014200000}"/>
    <cellStyle name="Normal 2 28 2 2 2 2 2 2 2 2" xfId="8211" xr:uid="{00000000-0005-0000-0000-000015200000}"/>
    <cellStyle name="Normal 2 28 2 2 2 2 2 2 2 2 2" xfId="8212" xr:uid="{00000000-0005-0000-0000-000016200000}"/>
    <cellStyle name="Normal 2 28 2 2 2 2 2 2 2 2 2 2" xfId="8213" xr:uid="{00000000-0005-0000-0000-000017200000}"/>
    <cellStyle name="Normal 2 28 2 2 2 2 2 2 2 3" xfId="8214" xr:uid="{00000000-0005-0000-0000-000018200000}"/>
    <cellStyle name="Normal 2 28 2 2 2 2 2 2 3" xfId="8215" xr:uid="{00000000-0005-0000-0000-000019200000}"/>
    <cellStyle name="Normal 2 28 2 2 2 2 2 2 4" xfId="8216" xr:uid="{00000000-0005-0000-0000-00001A200000}"/>
    <cellStyle name="Normal 2 28 2 2 2 2 2 2 4 2" xfId="8217" xr:uid="{00000000-0005-0000-0000-00001B200000}"/>
    <cellStyle name="Normal 2 28 2 2 2 2 2 3" xfId="8218" xr:uid="{00000000-0005-0000-0000-00001C200000}"/>
    <cellStyle name="Normal 2 28 2 2 2 2 2 3 2" xfId="8219" xr:uid="{00000000-0005-0000-0000-00001D200000}"/>
    <cellStyle name="Normal 2 28 2 2 2 2 2 3 2 2" xfId="8220" xr:uid="{00000000-0005-0000-0000-00001E200000}"/>
    <cellStyle name="Normal 2 28 2 2 2 2 2 3 2 2 2" xfId="8221" xr:uid="{00000000-0005-0000-0000-00001F200000}"/>
    <cellStyle name="Normal 2 28 2 2 2 2 2 3 3" xfId="8222" xr:uid="{00000000-0005-0000-0000-000020200000}"/>
    <cellStyle name="Normal 2 28 2 2 2 2 2 4" xfId="8223" xr:uid="{00000000-0005-0000-0000-000021200000}"/>
    <cellStyle name="Normal 2 28 2 2 2 2 2 4 2" xfId="8224" xr:uid="{00000000-0005-0000-0000-000022200000}"/>
    <cellStyle name="Normal 2 28 2 2 2 2 3" xfId="8225" xr:uid="{00000000-0005-0000-0000-000023200000}"/>
    <cellStyle name="Normal 2 28 2 2 2 2 4" xfId="8226" xr:uid="{00000000-0005-0000-0000-000024200000}"/>
    <cellStyle name="Normal 2 28 2 2 2 2 5" xfId="8227" xr:uid="{00000000-0005-0000-0000-000025200000}"/>
    <cellStyle name="Normal 2 28 2 2 2 2 5 2" xfId="8228" xr:uid="{00000000-0005-0000-0000-000026200000}"/>
    <cellStyle name="Normal 2 28 2 2 2 2 5 2 2" xfId="8229" xr:uid="{00000000-0005-0000-0000-000027200000}"/>
    <cellStyle name="Normal 2 28 2 2 2 2 5 2 2 2" xfId="8230" xr:uid="{00000000-0005-0000-0000-000028200000}"/>
    <cellStyle name="Normal 2 28 2 2 2 2 5 3" xfId="8231" xr:uid="{00000000-0005-0000-0000-000029200000}"/>
    <cellStyle name="Normal 2 28 2 2 2 2 6" xfId="8232" xr:uid="{00000000-0005-0000-0000-00002A200000}"/>
    <cellStyle name="Normal 2 28 2 2 2 2 7" xfId="8233" xr:uid="{00000000-0005-0000-0000-00002B200000}"/>
    <cellStyle name="Normal 2 28 2 2 2 2 7 2" xfId="8234" xr:uid="{00000000-0005-0000-0000-00002C200000}"/>
    <cellStyle name="Normal 2 28 2 2 2 3" xfId="8235" xr:uid="{00000000-0005-0000-0000-00002D200000}"/>
    <cellStyle name="Normal 2 28 2 2 2 4" xfId="8236" xr:uid="{00000000-0005-0000-0000-00002E200000}"/>
    <cellStyle name="Normal 2 28 2 2 2 5" xfId="8237" xr:uid="{00000000-0005-0000-0000-00002F200000}"/>
    <cellStyle name="Normal 2 28 2 2 2 6" xfId="8238" xr:uid="{00000000-0005-0000-0000-000030200000}"/>
    <cellStyle name="Normal 2 28 2 2 2 6 2" xfId="8239" xr:uid="{00000000-0005-0000-0000-000031200000}"/>
    <cellStyle name="Normal 2 28 2 2 2 6 2 2" xfId="8240" xr:uid="{00000000-0005-0000-0000-000032200000}"/>
    <cellStyle name="Normal 2 28 2 2 2 6 2 2 2" xfId="8241" xr:uid="{00000000-0005-0000-0000-000033200000}"/>
    <cellStyle name="Normal 2 28 2 2 2 6 2 2 2 2" xfId="8242" xr:uid="{00000000-0005-0000-0000-000034200000}"/>
    <cellStyle name="Normal 2 28 2 2 2 6 2 2 2 2 2" xfId="8243" xr:uid="{00000000-0005-0000-0000-000035200000}"/>
    <cellStyle name="Normal 2 28 2 2 2 6 2 2 3" xfId="8244" xr:uid="{00000000-0005-0000-0000-000036200000}"/>
    <cellStyle name="Normal 2 28 2 2 2 6 2 3" xfId="8245" xr:uid="{00000000-0005-0000-0000-000037200000}"/>
    <cellStyle name="Normal 2 28 2 2 2 6 2 4" xfId="8246" xr:uid="{00000000-0005-0000-0000-000038200000}"/>
    <cellStyle name="Normal 2 28 2 2 2 6 2 4 2" xfId="8247" xr:uid="{00000000-0005-0000-0000-000039200000}"/>
    <cellStyle name="Normal 2 28 2 2 2 6 3" xfId="8248" xr:uid="{00000000-0005-0000-0000-00003A200000}"/>
    <cellStyle name="Normal 2 28 2 2 2 6 3 2" xfId="8249" xr:uid="{00000000-0005-0000-0000-00003B200000}"/>
    <cellStyle name="Normal 2 28 2 2 2 6 3 2 2" xfId="8250" xr:uid="{00000000-0005-0000-0000-00003C200000}"/>
    <cellStyle name="Normal 2 28 2 2 2 6 3 2 2 2" xfId="8251" xr:uid="{00000000-0005-0000-0000-00003D200000}"/>
    <cellStyle name="Normal 2 28 2 2 2 6 3 3" xfId="8252" xr:uid="{00000000-0005-0000-0000-00003E200000}"/>
    <cellStyle name="Normal 2 28 2 2 2 6 4" xfId="8253" xr:uid="{00000000-0005-0000-0000-00003F200000}"/>
    <cellStyle name="Normal 2 28 2 2 2 6 4 2" xfId="8254" xr:uid="{00000000-0005-0000-0000-000040200000}"/>
    <cellStyle name="Normal 2 28 2 2 2 7" xfId="8255" xr:uid="{00000000-0005-0000-0000-000041200000}"/>
    <cellStyle name="Normal 2 28 2 2 2 8" xfId="8256" xr:uid="{00000000-0005-0000-0000-000042200000}"/>
    <cellStyle name="Normal 2 28 2 2 2 8 2" xfId="8257" xr:uid="{00000000-0005-0000-0000-000043200000}"/>
    <cellStyle name="Normal 2 28 2 2 2 8 2 2" xfId="8258" xr:uid="{00000000-0005-0000-0000-000044200000}"/>
    <cellStyle name="Normal 2 28 2 2 2 8 2 2 2" xfId="8259" xr:uid="{00000000-0005-0000-0000-000045200000}"/>
    <cellStyle name="Normal 2 28 2 2 2 8 3" xfId="8260" xr:uid="{00000000-0005-0000-0000-000046200000}"/>
    <cellStyle name="Normal 2 28 2 2 2 9" xfId="8261" xr:uid="{00000000-0005-0000-0000-000047200000}"/>
    <cellStyle name="Normal 2 28 2 2 3" xfId="8262" xr:uid="{00000000-0005-0000-0000-000048200000}"/>
    <cellStyle name="Normal 2 28 2 2 3 2" xfId="8263" xr:uid="{00000000-0005-0000-0000-000049200000}"/>
    <cellStyle name="Normal 2 28 2 2 3 2 2" xfId="8264" xr:uid="{00000000-0005-0000-0000-00004A200000}"/>
    <cellStyle name="Normal 2 28 2 2 3 2 2 2" xfId="8265" xr:uid="{00000000-0005-0000-0000-00004B200000}"/>
    <cellStyle name="Normal 2 28 2 2 3 2 2 2 2" xfId="8266" xr:uid="{00000000-0005-0000-0000-00004C200000}"/>
    <cellStyle name="Normal 2 28 2 2 3 2 2 2 2 2" xfId="8267" xr:uid="{00000000-0005-0000-0000-00004D200000}"/>
    <cellStyle name="Normal 2 28 2 2 3 2 2 2 2 2 2" xfId="8268" xr:uid="{00000000-0005-0000-0000-00004E200000}"/>
    <cellStyle name="Normal 2 28 2 2 3 2 2 2 3" xfId="8269" xr:uid="{00000000-0005-0000-0000-00004F200000}"/>
    <cellStyle name="Normal 2 28 2 2 3 2 2 3" xfId="8270" xr:uid="{00000000-0005-0000-0000-000050200000}"/>
    <cellStyle name="Normal 2 28 2 2 3 2 2 4" xfId="8271" xr:uid="{00000000-0005-0000-0000-000051200000}"/>
    <cellStyle name="Normal 2 28 2 2 3 2 2 4 2" xfId="8272" xr:uid="{00000000-0005-0000-0000-000052200000}"/>
    <cellStyle name="Normal 2 28 2 2 3 2 3" xfId="8273" xr:uid="{00000000-0005-0000-0000-000053200000}"/>
    <cellStyle name="Normal 2 28 2 2 3 2 3 2" xfId="8274" xr:uid="{00000000-0005-0000-0000-000054200000}"/>
    <cellStyle name="Normal 2 28 2 2 3 2 3 2 2" xfId="8275" xr:uid="{00000000-0005-0000-0000-000055200000}"/>
    <cellStyle name="Normal 2 28 2 2 3 2 3 2 2 2" xfId="8276" xr:uid="{00000000-0005-0000-0000-000056200000}"/>
    <cellStyle name="Normal 2 28 2 2 3 2 3 3" xfId="8277" xr:uid="{00000000-0005-0000-0000-000057200000}"/>
    <cellStyle name="Normal 2 28 2 2 3 2 4" xfId="8278" xr:uid="{00000000-0005-0000-0000-000058200000}"/>
    <cellStyle name="Normal 2 28 2 2 3 2 4 2" xfId="8279" xr:uid="{00000000-0005-0000-0000-000059200000}"/>
    <cellStyle name="Normal 2 28 2 2 3 3" xfId="8280" xr:uid="{00000000-0005-0000-0000-00005A200000}"/>
    <cellStyle name="Normal 2 28 2 2 3 4" xfId="8281" xr:uid="{00000000-0005-0000-0000-00005B200000}"/>
    <cellStyle name="Normal 2 28 2 2 3 5" xfId="8282" xr:uid="{00000000-0005-0000-0000-00005C200000}"/>
    <cellStyle name="Normal 2 28 2 2 3 5 2" xfId="8283" xr:uid="{00000000-0005-0000-0000-00005D200000}"/>
    <cellStyle name="Normal 2 28 2 2 3 5 2 2" xfId="8284" xr:uid="{00000000-0005-0000-0000-00005E200000}"/>
    <cellStyle name="Normal 2 28 2 2 3 5 2 2 2" xfId="8285" xr:uid="{00000000-0005-0000-0000-00005F200000}"/>
    <cellStyle name="Normal 2 28 2 2 3 5 3" xfId="8286" xr:uid="{00000000-0005-0000-0000-000060200000}"/>
    <cellStyle name="Normal 2 28 2 2 3 6" xfId="8287" xr:uid="{00000000-0005-0000-0000-000061200000}"/>
    <cellStyle name="Normal 2 28 2 2 3 7" xfId="8288" xr:uid="{00000000-0005-0000-0000-000062200000}"/>
    <cellStyle name="Normal 2 28 2 2 3 7 2" xfId="8289" xr:uid="{00000000-0005-0000-0000-000063200000}"/>
    <cellStyle name="Normal 2 28 2 2 4" xfId="8290" xr:uid="{00000000-0005-0000-0000-000064200000}"/>
    <cellStyle name="Normal 2 28 2 2 5" xfId="8291" xr:uid="{00000000-0005-0000-0000-000065200000}"/>
    <cellStyle name="Normal 2 28 2 2 6" xfId="8292" xr:uid="{00000000-0005-0000-0000-000066200000}"/>
    <cellStyle name="Normal 2 28 2 2 6 2" xfId="8293" xr:uid="{00000000-0005-0000-0000-000067200000}"/>
    <cellStyle name="Normal 2 28 2 2 6 2 2" xfId="8294" xr:uid="{00000000-0005-0000-0000-000068200000}"/>
    <cellStyle name="Normal 2 28 2 2 6 2 2 2" xfId="8295" xr:uid="{00000000-0005-0000-0000-000069200000}"/>
    <cellStyle name="Normal 2 28 2 2 6 2 2 2 2" xfId="8296" xr:uid="{00000000-0005-0000-0000-00006A200000}"/>
    <cellStyle name="Normal 2 28 2 2 6 2 2 2 2 2" xfId="8297" xr:uid="{00000000-0005-0000-0000-00006B200000}"/>
    <cellStyle name="Normal 2 28 2 2 6 2 2 3" xfId="8298" xr:uid="{00000000-0005-0000-0000-00006C200000}"/>
    <cellStyle name="Normal 2 28 2 2 6 2 3" xfId="8299" xr:uid="{00000000-0005-0000-0000-00006D200000}"/>
    <cellStyle name="Normal 2 28 2 2 6 2 4" xfId="8300" xr:uid="{00000000-0005-0000-0000-00006E200000}"/>
    <cellStyle name="Normal 2 28 2 2 6 2 4 2" xfId="8301" xr:uid="{00000000-0005-0000-0000-00006F200000}"/>
    <cellStyle name="Normal 2 28 2 2 6 3" xfId="8302" xr:uid="{00000000-0005-0000-0000-000070200000}"/>
    <cellStyle name="Normal 2 28 2 2 6 3 2" xfId="8303" xr:uid="{00000000-0005-0000-0000-000071200000}"/>
    <cellStyle name="Normal 2 28 2 2 6 3 2 2" xfId="8304" xr:uid="{00000000-0005-0000-0000-000072200000}"/>
    <cellStyle name="Normal 2 28 2 2 6 3 2 2 2" xfId="8305" xr:uid="{00000000-0005-0000-0000-000073200000}"/>
    <cellStyle name="Normal 2 28 2 2 6 3 3" xfId="8306" xr:uid="{00000000-0005-0000-0000-000074200000}"/>
    <cellStyle name="Normal 2 28 2 2 6 4" xfId="8307" xr:uid="{00000000-0005-0000-0000-000075200000}"/>
    <cellStyle name="Normal 2 28 2 2 6 4 2" xfId="8308" xr:uid="{00000000-0005-0000-0000-000076200000}"/>
    <cellStyle name="Normal 2 28 2 2 7" xfId="8309" xr:uid="{00000000-0005-0000-0000-000077200000}"/>
    <cellStyle name="Normal 2 28 2 2 8" xfId="8310" xr:uid="{00000000-0005-0000-0000-000078200000}"/>
    <cellStyle name="Normal 2 28 2 2 8 2" xfId="8311" xr:uid="{00000000-0005-0000-0000-000079200000}"/>
    <cellStyle name="Normal 2 28 2 2 8 2 2" xfId="8312" xr:uid="{00000000-0005-0000-0000-00007A200000}"/>
    <cellStyle name="Normal 2 28 2 2 8 2 2 2" xfId="8313" xr:uid="{00000000-0005-0000-0000-00007B200000}"/>
    <cellStyle name="Normal 2 28 2 2 8 3" xfId="8314" xr:uid="{00000000-0005-0000-0000-00007C200000}"/>
    <cellStyle name="Normal 2 28 2 2 9" xfId="8315" xr:uid="{00000000-0005-0000-0000-00007D200000}"/>
    <cellStyle name="Normal 2 28 2 3" xfId="8316" xr:uid="{00000000-0005-0000-0000-00007E200000}"/>
    <cellStyle name="Normal 2 28 2 4" xfId="8317" xr:uid="{00000000-0005-0000-0000-00007F200000}"/>
    <cellStyle name="Normal 2 28 2 4 2" xfId="8318" xr:uid="{00000000-0005-0000-0000-000080200000}"/>
    <cellStyle name="Normal 2 28 2 4 2 2" xfId="8319" xr:uid="{00000000-0005-0000-0000-000081200000}"/>
    <cellStyle name="Normal 2 28 2 4 2 2 2" xfId="8320" xr:uid="{00000000-0005-0000-0000-000082200000}"/>
    <cellStyle name="Normal 2 28 2 4 2 2 2 2" xfId="8321" xr:uid="{00000000-0005-0000-0000-000083200000}"/>
    <cellStyle name="Normal 2 28 2 4 2 2 2 2 2" xfId="8322" xr:uid="{00000000-0005-0000-0000-000084200000}"/>
    <cellStyle name="Normal 2 28 2 4 2 2 2 2 2 2" xfId="8323" xr:uid="{00000000-0005-0000-0000-000085200000}"/>
    <cellStyle name="Normal 2 28 2 4 2 2 2 3" xfId="8324" xr:uid="{00000000-0005-0000-0000-000086200000}"/>
    <cellStyle name="Normal 2 28 2 4 2 2 3" xfId="8325" xr:uid="{00000000-0005-0000-0000-000087200000}"/>
    <cellStyle name="Normal 2 28 2 4 2 2 4" xfId="8326" xr:uid="{00000000-0005-0000-0000-000088200000}"/>
    <cellStyle name="Normal 2 28 2 4 2 2 4 2" xfId="8327" xr:uid="{00000000-0005-0000-0000-000089200000}"/>
    <cellStyle name="Normal 2 28 2 4 2 3" xfId="8328" xr:uid="{00000000-0005-0000-0000-00008A200000}"/>
    <cellStyle name="Normal 2 28 2 4 2 3 2" xfId="8329" xr:uid="{00000000-0005-0000-0000-00008B200000}"/>
    <cellStyle name="Normal 2 28 2 4 2 3 2 2" xfId="8330" xr:uid="{00000000-0005-0000-0000-00008C200000}"/>
    <cellStyle name="Normal 2 28 2 4 2 3 2 2 2" xfId="8331" xr:uid="{00000000-0005-0000-0000-00008D200000}"/>
    <cellStyle name="Normal 2 28 2 4 2 3 3" xfId="8332" xr:uid="{00000000-0005-0000-0000-00008E200000}"/>
    <cellStyle name="Normal 2 28 2 4 2 4" xfId="8333" xr:uid="{00000000-0005-0000-0000-00008F200000}"/>
    <cellStyle name="Normal 2 28 2 4 2 4 2" xfId="8334" xr:uid="{00000000-0005-0000-0000-000090200000}"/>
    <cellStyle name="Normal 2 28 2 4 3" xfId="8335" xr:uid="{00000000-0005-0000-0000-000091200000}"/>
    <cellStyle name="Normal 2 28 2 4 4" xfId="8336" xr:uid="{00000000-0005-0000-0000-000092200000}"/>
    <cellStyle name="Normal 2 28 2 4 5" xfId="8337" xr:uid="{00000000-0005-0000-0000-000093200000}"/>
    <cellStyle name="Normal 2 28 2 4 5 2" xfId="8338" xr:uid="{00000000-0005-0000-0000-000094200000}"/>
    <cellStyle name="Normal 2 28 2 4 5 2 2" xfId="8339" xr:uid="{00000000-0005-0000-0000-000095200000}"/>
    <cellStyle name="Normal 2 28 2 4 5 2 2 2" xfId="8340" xr:uid="{00000000-0005-0000-0000-000096200000}"/>
    <cellStyle name="Normal 2 28 2 4 5 3" xfId="8341" xr:uid="{00000000-0005-0000-0000-000097200000}"/>
    <cellStyle name="Normal 2 28 2 4 6" xfId="8342" xr:uid="{00000000-0005-0000-0000-000098200000}"/>
    <cellStyle name="Normal 2 28 2 4 7" xfId="8343" xr:uid="{00000000-0005-0000-0000-000099200000}"/>
    <cellStyle name="Normal 2 28 2 4 7 2" xfId="8344" xr:uid="{00000000-0005-0000-0000-00009A200000}"/>
    <cellStyle name="Normal 2 28 2 5" xfId="8345" xr:uid="{00000000-0005-0000-0000-00009B200000}"/>
    <cellStyle name="Normal 2 28 2 6" xfId="8346" xr:uid="{00000000-0005-0000-0000-00009C200000}"/>
    <cellStyle name="Normal 2 28 2 7" xfId="8347" xr:uid="{00000000-0005-0000-0000-00009D200000}"/>
    <cellStyle name="Normal 2 28 2 8" xfId="8348" xr:uid="{00000000-0005-0000-0000-00009E200000}"/>
    <cellStyle name="Normal 2 28 2 8 2" xfId="8349" xr:uid="{00000000-0005-0000-0000-00009F200000}"/>
    <cellStyle name="Normal 2 28 2 8 2 2" xfId="8350" xr:uid="{00000000-0005-0000-0000-0000A0200000}"/>
    <cellStyle name="Normal 2 28 2 8 2 2 2" xfId="8351" xr:uid="{00000000-0005-0000-0000-0000A1200000}"/>
    <cellStyle name="Normal 2 28 2 8 2 2 2 2" xfId="8352" xr:uid="{00000000-0005-0000-0000-0000A2200000}"/>
    <cellStyle name="Normal 2 28 2 8 2 2 2 2 2" xfId="8353" xr:uid="{00000000-0005-0000-0000-0000A3200000}"/>
    <cellStyle name="Normal 2 28 2 8 2 2 3" xfId="8354" xr:uid="{00000000-0005-0000-0000-0000A4200000}"/>
    <cellStyle name="Normal 2 28 2 8 2 3" xfId="8355" xr:uid="{00000000-0005-0000-0000-0000A5200000}"/>
    <cellStyle name="Normal 2 28 2 8 2 4" xfId="8356" xr:uid="{00000000-0005-0000-0000-0000A6200000}"/>
    <cellStyle name="Normal 2 28 2 8 2 4 2" xfId="8357" xr:uid="{00000000-0005-0000-0000-0000A7200000}"/>
    <cellStyle name="Normal 2 28 2 8 3" xfId="8358" xr:uid="{00000000-0005-0000-0000-0000A8200000}"/>
    <cellStyle name="Normal 2 28 2 8 3 2" xfId="8359" xr:uid="{00000000-0005-0000-0000-0000A9200000}"/>
    <cellStyle name="Normal 2 28 2 8 3 2 2" xfId="8360" xr:uid="{00000000-0005-0000-0000-0000AA200000}"/>
    <cellStyle name="Normal 2 28 2 8 3 2 2 2" xfId="8361" xr:uid="{00000000-0005-0000-0000-0000AB200000}"/>
    <cellStyle name="Normal 2 28 2 8 3 3" xfId="8362" xr:uid="{00000000-0005-0000-0000-0000AC200000}"/>
    <cellStyle name="Normal 2 28 2 8 4" xfId="8363" xr:uid="{00000000-0005-0000-0000-0000AD200000}"/>
    <cellStyle name="Normal 2 28 2 8 4 2" xfId="8364" xr:uid="{00000000-0005-0000-0000-0000AE200000}"/>
    <cellStyle name="Normal 2 28 2 9" xfId="8365" xr:uid="{00000000-0005-0000-0000-0000AF200000}"/>
    <cellStyle name="Normal 2 28 3" xfId="8366" xr:uid="{00000000-0005-0000-0000-0000B0200000}"/>
    <cellStyle name="Normal 2 28 4" xfId="8367" xr:uid="{00000000-0005-0000-0000-0000B1200000}"/>
    <cellStyle name="Normal 2 28 4 10" xfId="8368" xr:uid="{00000000-0005-0000-0000-0000B2200000}"/>
    <cellStyle name="Normal 2 28 4 10 2" xfId="8369" xr:uid="{00000000-0005-0000-0000-0000B3200000}"/>
    <cellStyle name="Normal 2 28 4 2" xfId="8370" xr:uid="{00000000-0005-0000-0000-0000B4200000}"/>
    <cellStyle name="Normal 2 28 4 2 10" xfId="8371" xr:uid="{00000000-0005-0000-0000-0000B5200000}"/>
    <cellStyle name="Normal 2 28 4 2 10 2" xfId="8372" xr:uid="{00000000-0005-0000-0000-0000B6200000}"/>
    <cellStyle name="Normal 2 28 4 2 2" xfId="8373" xr:uid="{00000000-0005-0000-0000-0000B7200000}"/>
    <cellStyle name="Normal 2 28 4 2 2 2" xfId="8374" xr:uid="{00000000-0005-0000-0000-0000B8200000}"/>
    <cellStyle name="Normal 2 28 4 2 2 2 2" xfId="8375" xr:uid="{00000000-0005-0000-0000-0000B9200000}"/>
    <cellStyle name="Normal 2 28 4 2 2 2 2 2" xfId="8376" xr:uid="{00000000-0005-0000-0000-0000BA200000}"/>
    <cellStyle name="Normal 2 28 4 2 2 2 2 2 2" xfId="8377" xr:uid="{00000000-0005-0000-0000-0000BB200000}"/>
    <cellStyle name="Normal 2 28 4 2 2 2 2 2 2 2" xfId="8378" xr:uid="{00000000-0005-0000-0000-0000BC200000}"/>
    <cellStyle name="Normal 2 28 4 2 2 2 2 2 2 2 2" xfId="8379" xr:uid="{00000000-0005-0000-0000-0000BD200000}"/>
    <cellStyle name="Normal 2 28 4 2 2 2 2 2 3" xfId="8380" xr:uid="{00000000-0005-0000-0000-0000BE200000}"/>
    <cellStyle name="Normal 2 28 4 2 2 2 2 3" xfId="8381" xr:uid="{00000000-0005-0000-0000-0000BF200000}"/>
    <cellStyle name="Normal 2 28 4 2 2 2 2 4" xfId="8382" xr:uid="{00000000-0005-0000-0000-0000C0200000}"/>
    <cellStyle name="Normal 2 28 4 2 2 2 2 4 2" xfId="8383" xr:uid="{00000000-0005-0000-0000-0000C1200000}"/>
    <cellStyle name="Normal 2 28 4 2 2 2 3" xfId="8384" xr:uid="{00000000-0005-0000-0000-0000C2200000}"/>
    <cellStyle name="Normal 2 28 4 2 2 2 3 2" xfId="8385" xr:uid="{00000000-0005-0000-0000-0000C3200000}"/>
    <cellStyle name="Normal 2 28 4 2 2 2 3 2 2" xfId="8386" xr:uid="{00000000-0005-0000-0000-0000C4200000}"/>
    <cellStyle name="Normal 2 28 4 2 2 2 3 2 2 2" xfId="8387" xr:uid="{00000000-0005-0000-0000-0000C5200000}"/>
    <cellStyle name="Normal 2 28 4 2 2 2 3 3" xfId="8388" xr:uid="{00000000-0005-0000-0000-0000C6200000}"/>
    <cellStyle name="Normal 2 28 4 2 2 2 4" xfId="8389" xr:uid="{00000000-0005-0000-0000-0000C7200000}"/>
    <cellStyle name="Normal 2 28 4 2 2 2 4 2" xfId="8390" xr:uid="{00000000-0005-0000-0000-0000C8200000}"/>
    <cellStyle name="Normal 2 28 4 2 2 3" xfId="8391" xr:uid="{00000000-0005-0000-0000-0000C9200000}"/>
    <cellStyle name="Normal 2 28 4 2 2 4" xfId="8392" xr:uid="{00000000-0005-0000-0000-0000CA200000}"/>
    <cellStyle name="Normal 2 28 4 2 2 5" xfId="8393" xr:uid="{00000000-0005-0000-0000-0000CB200000}"/>
    <cellStyle name="Normal 2 28 4 2 2 5 2" xfId="8394" xr:uid="{00000000-0005-0000-0000-0000CC200000}"/>
    <cellStyle name="Normal 2 28 4 2 2 5 2 2" xfId="8395" xr:uid="{00000000-0005-0000-0000-0000CD200000}"/>
    <cellStyle name="Normal 2 28 4 2 2 5 2 2 2" xfId="8396" xr:uid="{00000000-0005-0000-0000-0000CE200000}"/>
    <cellStyle name="Normal 2 28 4 2 2 5 3" xfId="8397" xr:uid="{00000000-0005-0000-0000-0000CF200000}"/>
    <cellStyle name="Normal 2 28 4 2 2 6" xfId="8398" xr:uid="{00000000-0005-0000-0000-0000D0200000}"/>
    <cellStyle name="Normal 2 28 4 2 2 7" xfId="8399" xr:uid="{00000000-0005-0000-0000-0000D1200000}"/>
    <cellStyle name="Normal 2 28 4 2 2 7 2" xfId="8400" xr:uid="{00000000-0005-0000-0000-0000D2200000}"/>
    <cellStyle name="Normal 2 28 4 2 3" xfId="8401" xr:uid="{00000000-0005-0000-0000-0000D3200000}"/>
    <cellStyle name="Normal 2 28 4 2 4" xfId="8402" xr:uid="{00000000-0005-0000-0000-0000D4200000}"/>
    <cellStyle name="Normal 2 28 4 2 5" xfId="8403" xr:uid="{00000000-0005-0000-0000-0000D5200000}"/>
    <cellStyle name="Normal 2 28 4 2 6" xfId="8404" xr:uid="{00000000-0005-0000-0000-0000D6200000}"/>
    <cellStyle name="Normal 2 28 4 2 6 2" xfId="8405" xr:uid="{00000000-0005-0000-0000-0000D7200000}"/>
    <cellStyle name="Normal 2 28 4 2 6 2 2" xfId="8406" xr:uid="{00000000-0005-0000-0000-0000D8200000}"/>
    <cellStyle name="Normal 2 28 4 2 6 2 2 2" xfId="8407" xr:uid="{00000000-0005-0000-0000-0000D9200000}"/>
    <cellStyle name="Normal 2 28 4 2 6 2 2 2 2" xfId="8408" xr:uid="{00000000-0005-0000-0000-0000DA200000}"/>
    <cellStyle name="Normal 2 28 4 2 6 2 2 2 2 2" xfId="8409" xr:uid="{00000000-0005-0000-0000-0000DB200000}"/>
    <cellStyle name="Normal 2 28 4 2 6 2 2 3" xfId="8410" xr:uid="{00000000-0005-0000-0000-0000DC200000}"/>
    <cellStyle name="Normal 2 28 4 2 6 2 3" xfId="8411" xr:uid="{00000000-0005-0000-0000-0000DD200000}"/>
    <cellStyle name="Normal 2 28 4 2 6 2 4" xfId="8412" xr:uid="{00000000-0005-0000-0000-0000DE200000}"/>
    <cellStyle name="Normal 2 28 4 2 6 2 4 2" xfId="8413" xr:uid="{00000000-0005-0000-0000-0000DF200000}"/>
    <cellStyle name="Normal 2 28 4 2 6 3" xfId="8414" xr:uid="{00000000-0005-0000-0000-0000E0200000}"/>
    <cellStyle name="Normal 2 28 4 2 6 3 2" xfId="8415" xr:uid="{00000000-0005-0000-0000-0000E1200000}"/>
    <cellStyle name="Normal 2 28 4 2 6 3 2 2" xfId="8416" xr:uid="{00000000-0005-0000-0000-0000E2200000}"/>
    <cellStyle name="Normal 2 28 4 2 6 3 2 2 2" xfId="8417" xr:uid="{00000000-0005-0000-0000-0000E3200000}"/>
    <cellStyle name="Normal 2 28 4 2 6 3 3" xfId="8418" xr:uid="{00000000-0005-0000-0000-0000E4200000}"/>
    <cellStyle name="Normal 2 28 4 2 6 4" xfId="8419" xr:uid="{00000000-0005-0000-0000-0000E5200000}"/>
    <cellStyle name="Normal 2 28 4 2 6 4 2" xfId="8420" xr:uid="{00000000-0005-0000-0000-0000E6200000}"/>
    <cellStyle name="Normal 2 28 4 2 7" xfId="8421" xr:uid="{00000000-0005-0000-0000-0000E7200000}"/>
    <cellStyle name="Normal 2 28 4 2 8" xfId="8422" xr:uid="{00000000-0005-0000-0000-0000E8200000}"/>
    <cellStyle name="Normal 2 28 4 2 8 2" xfId="8423" xr:uid="{00000000-0005-0000-0000-0000E9200000}"/>
    <cellStyle name="Normal 2 28 4 2 8 2 2" xfId="8424" xr:uid="{00000000-0005-0000-0000-0000EA200000}"/>
    <cellStyle name="Normal 2 28 4 2 8 2 2 2" xfId="8425" xr:uid="{00000000-0005-0000-0000-0000EB200000}"/>
    <cellStyle name="Normal 2 28 4 2 8 3" xfId="8426" xr:uid="{00000000-0005-0000-0000-0000EC200000}"/>
    <cellStyle name="Normal 2 28 4 2 9" xfId="8427" xr:uid="{00000000-0005-0000-0000-0000ED200000}"/>
    <cellStyle name="Normal 2 28 4 3" xfId="8428" xr:uid="{00000000-0005-0000-0000-0000EE200000}"/>
    <cellStyle name="Normal 2 28 4 3 2" xfId="8429" xr:uid="{00000000-0005-0000-0000-0000EF200000}"/>
    <cellStyle name="Normal 2 28 4 3 2 2" xfId="8430" xr:uid="{00000000-0005-0000-0000-0000F0200000}"/>
    <cellStyle name="Normal 2 28 4 3 2 2 2" xfId="8431" xr:uid="{00000000-0005-0000-0000-0000F1200000}"/>
    <cellStyle name="Normal 2 28 4 3 2 2 2 2" xfId="8432" xr:uid="{00000000-0005-0000-0000-0000F2200000}"/>
    <cellStyle name="Normal 2 28 4 3 2 2 2 2 2" xfId="8433" xr:uid="{00000000-0005-0000-0000-0000F3200000}"/>
    <cellStyle name="Normal 2 28 4 3 2 2 2 2 2 2" xfId="8434" xr:uid="{00000000-0005-0000-0000-0000F4200000}"/>
    <cellStyle name="Normal 2 28 4 3 2 2 2 3" xfId="8435" xr:uid="{00000000-0005-0000-0000-0000F5200000}"/>
    <cellStyle name="Normal 2 28 4 3 2 2 3" xfId="8436" xr:uid="{00000000-0005-0000-0000-0000F6200000}"/>
    <cellStyle name="Normal 2 28 4 3 2 2 4" xfId="8437" xr:uid="{00000000-0005-0000-0000-0000F7200000}"/>
    <cellStyle name="Normal 2 28 4 3 2 2 4 2" xfId="8438" xr:uid="{00000000-0005-0000-0000-0000F8200000}"/>
    <cellStyle name="Normal 2 28 4 3 2 3" xfId="8439" xr:uid="{00000000-0005-0000-0000-0000F9200000}"/>
    <cellStyle name="Normal 2 28 4 3 2 3 2" xfId="8440" xr:uid="{00000000-0005-0000-0000-0000FA200000}"/>
    <cellStyle name="Normal 2 28 4 3 2 3 2 2" xfId="8441" xr:uid="{00000000-0005-0000-0000-0000FB200000}"/>
    <cellStyle name="Normal 2 28 4 3 2 3 2 2 2" xfId="8442" xr:uid="{00000000-0005-0000-0000-0000FC200000}"/>
    <cellStyle name="Normal 2 28 4 3 2 3 3" xfId="8443" xr:uid="{00000000-0005-0000-0000-0000FD200000}"/>
    <cellStyle name="Normal 2 28 4 3 2 4" xfId="8444" xr:uid="{00000000-0005-0000-0000-0000FE200000}"/>
    <cellStyle name="Normal 2 28 4 3 2 4 2" xfId="8445" xr:uid="{00000000-0005-0000-0000-0000FF200000}"/>
    <cellStyle name="Normal 2 28 4 3 3" xfId="8446" xr:uid="{00000000-0005-0000-0000-000000210000}"/>
    <cellStyle name="Normal 2 28 4 3 4" xfId="8447" xr:uid="{00000000-0005-0000-0000-000001210000}"/>
    <cellStyle name="Normal 2 28 4 3 5" xfId="8448" xr:uid="{00000000-0005-0000-0000-000002210000}"/>
    <cellStyle name="Normal 2 28 4 3 5 2" xfId="8449" xr:uid="{00000000-0005-0000-0000-000003210000}"/>
    <cellStyle name="Normal 2 28 4 3 5 2 2" xfId="8450" xr:uid="{00000000-0005-0000-0000-000004210000}"/>
    <cellStyle name="Normal 2 28 4 3 5 2 2 2" xfId="8451" xr:uid="{00000000-0005-0000-0000-000005210000}"/>
    <cellStyle name="Normal 2 28 4 3 5 3" xfId="8452" xr:uid="{00000000-0005-0000-0000-000006210000}"/>
    <cellStyle name="Normal 2 28 4 3 6" xfId="8453" xr:uid="{00000000-0005-0000-0000-000007210000}"/>
    <cellStyle name="Normal 2 28 4 3 7" xfId="8454" xr:uid="{00000000-0005-0000-0000-000008210000}"/>
    <cellStyle name="Normal 2 28 4 3 7 2" xfId="8455" xr:uid="{00000000-0005-0000-0000-000009210000}"/>
    <cellStyle name="Normal 2 28 4 4" xfId="8456" xr:uid="{00000000-0005-0000-0000-00000A210000}"/>
    <cellStyle name="Normal 2 28 4 5" xfId="8457" xr:uid="{00000000-0005-0000-0000-00000B210000}"/>
    <cellStyle name="Normal 2 28 4 6" xfId="8458" xr:uid="{00000000-0005-0000-0000-00000C210000}"/>
    <cellStyle name="Normal 2 28 4 6 2" xfId="8459" xr:uid="{00000000-0005-0000-0000-00000D210000}"/>
    <cellStyle name="Normal 2 28 4 6 2 2" xfId="8460" xr:uid="{00000000-0005-0000-0000-00000E210000}"/>
    <cellStyle name="Normal 2 28 4 6 2 2 2" xfId="8461" xr:uid="{00000000-0005-0000-0000-00000F210000}"/>
    <cellStyle name="Normal 2 28 4 6 2 2 2 2" xfId="8462" xr:uid="{00000000-0005-0000-0000-000010210000}"/>
    <cellStyle name="Normal 2 28 4 6 2 2 2 2 2" xfId="8463" xr:uid="{00000000-0005-0000-0000-000011210000}"/>
    <cellStyle name="Normal 2 28 4 6 2 2 3" xfId="8464" xr:uid="{00000000-0005-0000-0000-000012210000}"/>
    <cellStyle name="Normal 2 28 4 6 2 3" xfId="8465" xr:uid="{00000000-0005-0000-0000-000013210000}"/>
    <cellStyle name="Normal 2 28 4 6 2 4" xfId="8466" xr:uid="{00000000-0005-0000-0000-000014210000}"/>
    <cellStyle name="Normal 2 28 4 6 2 4 2" xfId="8467" xr:uid="{00000000-0005-0000-0000-000015210000}"/>
    <cellStyle name="Normal 2 28 4 6 3" xfId="8468" xr:uid="{00000000-0005-0000-0000-000016210000}"/>
    <cellStyle name="Normal 2 28 4 6 3 2" xfId="8469" xr:uid="{00000000-0005-0000-0000-000017210000}"/>
    <cellStyle name="Normal 2 28 4 6 3 2 2" xfId="8470" xr:uid="{00000000-0005-0000-0000-000018210000}"/>
    <cellStyle name="Normal 2 28 4 6 3 2 2 2" xfId="8471" xr:uid="{00000000-0005-0000-0000-000019210000}"/>
    <cellStyle name="Normal 2 28 4 6 3 3" xfId="8472" xr:uid="{00000000-0005-0000-0000-00001A210000}"/>
    <cellStyle name="Normal 2 28 4 6 4" xfId="8473" xr:uid="{00000000-0005-0000-0000-00001B210000}"/>
    <cellStyle name="Normal 2 28 4 6 4 2" xfId="8474" xr:uid="{00000000-0005-0000-0000-00001C210000}"/>
    <cellStyle name="Normal 2 28 4 7" xfId="8475" xr:uid="{00000000-0005-0000-0000-00001D210000}"/>
    <cellStyle name="Normal 2 28 4 8" xfId="8476" xr:uid="{00000000-0005-0000-0000-00001E210000}"/>
    <cellStyle name="Normal 2 28 4 8 2" xfId="8477" xr:uid="{00000000-0005-0000-0000-00001F210000}"/>
    <cellStyle name="Normal 2 28 4 8 2 2" xfId="8478" xr:uid="{00000000-0005-0000-0000-000020210000}"/>
    <cellStyle name="Normal 2 28 4 8 2 2 2" xfId="8479" xr:uid="{00000000-0005-0000-0000-000021210000}"/>
    <cellStyle name="Normal 2 28 4 8 3" xfId="8480" xr:uid="{00000000-0005-0000-0000-000022210000}"/>
    <cellStyle name="Normal 2 28 4 9" xfId="8481" xr:uid="{00000000-0005-0000-0000-000023210000}"/>
    <cellStyle name="Normal 2 28 5" xfId="8482" xr:uid="{00000000-0005-0000-0000-000024210000}"/>
    <cellStyle name="Normal 2 28 5 2" xfId="8483" xr:uid="{00000000-0005-0000-0000-000025210000}"/>
    <cellStyle name="Normal 2 28 5 2 2" xfId="8484" xr:uid="{00000000-0005-0000-0000-000026210000}"/>
    <cellStyle name="Normal 2 28 5 2 2 2" xfId="8485" xr:uid="{00000000-0005-0000-0000-000027210000}"/>
    <cellStyle name="Normal 2 28 5 2 2 2 2" xfId="8486" xr:uid="{00000000-0005-0000-0000-000028210000}"/>
    <cellStyle name="Normal 2 28 5 2 2 2 2 2" xfId="8487" xr:uid="{00000000-0005-0000-0000-000029210000}"/>
    <cellStyle name="Normal 2 28 5 2 2 2 2 2 2" xfId="8488" xr:uid="{00000000-0005-0000-0000-00002A210000}"/>
    <cellStyle name="Normal 2 28 5 2 2 2 3" xfId="8489" xr:uid="{00000000-0005-0000-0000-00002B210000}"/>
    <cellStyle name="Normal 2 28 5 2 2 3" xfId="8490" xr:uid="{00000000-0005-0000-0000-00002C210000}"/>
    <cellStyle name="Normal 2 28 5 2 2 4" xfId="8491" xr:uid="{00000000-0005-0000-0000-00002D210000}"/>
    <cellStyle name="Normal 2 28 5 2 2 4 2" xfId="8492" xr:uid="{00000000-0005-0000-0000-00002E210000}"/>
    <cellStyle name="Normal 2 28 5 2 3" xfId="8493" xr:uid="{00000000-0005-0000-0000-00002F210000}"/>
    <cellStyle name="Normal 2 28 5 2 3 2" xfId="8494" xr:uid="{00000000-0005-0000-0000-000030210000}"/>
    <cellStyle name="Normal 2 28 5 2 3 2 2" xfId="8495" xr:uid="{00000000-0005-0000-0000-000031210000}"/>
    <cellStyle name="Normal 2 28 5 2 3 2 2 2" xfId="8496" xr:uid="{00000000-0005-0000-0000-000032210000}"/>
    <cellStyle name="Normal 2 28 5 2 3 3" xfId="8497" xr:uid="{00000000-0005-0000-0000-000033210000}"/>
    <cellStyle name="Normal 2 28 5 2 4" xfId="8498" xr:uid="{00000000-0005-0000-0000-000034210000}"/>
    <cellStyle name="Normal 2 28 5 2 4 2" xfId="8499" xr:uid="{00000000-0005-0000-0000-000035210000}"/>
    <cellStyle name="Normal 2 28 5 3" xfId="8500" xr:uid="{00000000-0005-0000-0000-000036210000}"/>
    <cellStyle name="Normal 2 28 5 4" xfId="8501" xr:uid="{00000000-0005-0000-0000-000037210000}"/>
    <cellStyle name="Normal 2 28 5 5" xfId="8502" xr:uid="{00000000-0005-0000-0000-000038210000}"/>
    <cellStyle name="Normal 2 28 5 5 2" xfId="8503" xr:uid="{00000000-0005-0000-0000-000039210000}"/>
    <cellStyle name="Normal 2 28 5 5 2 2" xfId="8504" xr:uid="{00000000-0005-0000-0000-00003A210000}"/>
    <cellStyle name="Normal 2 28 5 5 2 2 2" xfId="8505" xr:uid="{00000000-0005-0000-0000-00003B210000}"/>
    <cellStyle name="Normal 2 28 5 5 3" xfId="8506" xr:uid="{00000000-0005-0000-0000-00003C210000}"/>
    <cellStyle name="Normal 2 28 5 6" xfId="8507" xr:uid="{00000000-0005-0000-0000-00003D210000}"/>
    <cellStyle name="Normal 2 28 5 7" xfId="8508" xr:uid="{00000000-0005-0000-0000-00003E210000}"/>
    <cellStyle name="Normal 2 28 5 7 2" xfId="8509" xr:uid="{00000000-0005-0000-0000-00003F210000}"/>
    <cellStyle name="Normal 2 28 6" xfId="8510" xr:uid="{00000000-0005-0000-0000-000040210000}"/>
    <cellStyle name="Normal 2 28 7" xfId="8511" xr:uid="{00000000-0005-0000-0000-000041210000}"/>
    <cellStyle name="Normal 2 28 8" xfId="8512" xr:uid="{00000000-0005-0000-0000-000042210000}"/>
    <cellStyle name="Normal 2 28 9" xfId="8513" xr:uid="{00000000-0005-0000-0000-000043210000}"/>
    <cellStyle name="Normal 2 28 9 2" xfId="8514" xr:uid="{00000000-0005-0000-0000-000044210000}"/>
    <cellStyle name="Normal 2 28 9 2 2" xfId="8515" xr:uid="{00000000-0005-0000-0000-000045210000}"/>
    <cellStyle name="Normal 2 28 9 2 2 2" xfId="8516" xr:uid="{00000000-0005-0000-0000-000046210000}"/>
    <cellStyle name="Normal 2 28 9 2 2 2 2" xfId="8517" xr:uid="{00000000-0005-0000-0000-000047210000}"/>
    <cellStyle name="Normal 2 28 9 2 2 2 2 2" xfId="8518" xr:uid="{00000000-0005-0000-0000-000048210000}"/>
    <cellStyle name="Normal 2 28 9 2 2 3" xfId="8519" xr:uid="{00000000-0005-0000-0000-000049210000}"/>
    <cellStyle name="Normal 2 28 9 2 3" xfId="8520" xr:uid="{00000000-0005-0000-0000-00004A210000}"/>
    <cellStyle name="Normal 2 28 9 2 4" xfId="8521" xr:uid="{00000000-0005-0000-0000-00004B210000}"/>
    <cellStyle name="Normal 2 28 9 2 4 2" xfId="8522" xr:uid="{00000000-0005-0000-0000-00004C210000}"/>
    <cellStyle name="Normal 2 28 9 3" xfId="8523" xr:uid="{00000000-0005-0000-0000-00004D210000}"/>
    <cellStyle name="Normal 2 28 9 3 2" xfId="8524" xr:uid="{00000000-0005-0000-0000-00004E210000}"/>
    <cellStyle name="Normal 2 28 9 3 2 2" xfId="8525" xr:uid="{00000000-0005-0000-0000-00004F210000}"/>
    <cellStyle name="Normal 2 28 9 3 2 2 2" xfId="8526" xr:uid="{00000000-0005-0000-0000-000050210000}"/>
    <cellStyle name="Normal 2 28 9 3 3" xfId="8527" xr:uid="{00000000-0005-0000-0000-000051210000}"/>
    <cellStyle name="Normal 2 28 9 4" xfId="8528" xr:uid="{00000000-0005-0000-0000-000052210000}"/>
    <cellStyle name="Normal 2 28 9 4 2" xfId="8529" xr:uid="{00000000-0005-0000-0000-000053210000}"/>
    <cellStyle name="Normal 2 29" xfId="8530" xr:uid="{00000000-0005-0000-0000-000054210000}"/>
    <cellStyle name="Normal 2 29 10" xfId="8531" xr:uid="{00000000-0005-0000-0000-000055210000}"/>
    <cellStyle name="Normal 2 29 2" xfId="8532" xr:uid="{00000000-0005-0000-0000-000056210000}"/>
    <cellStyle name="Normal 2 29 3" xfId="8533" xr:uid="{00000000-0005-0000-0000-000057210000}"/>
    <cellStyle name="Normal 2 29 4" xfId="8534" xr:uid="{00000000-0005-0000-0000-000058210000}"/>
    <cellStyle name="Normal 2 29 5" xfId="8535" xr:uid="{00000000-0005-0000-0000-000059210000}"/>
    <cellStyle name="Normal 2 29 6" xfId="8536" xr:uid="{00000000-0005-0000-0000-00005A210000}"/>
    <cellStyle name="Normal 2 29 7" xfId="8537" xr:uid="{00000000-0005-0000-0000-00005B210000}"/>
    <cellStyle name="Normal 2 29 8" xfId="8538" xr:uid="{00000000-0005-0000-0000-00005C210000}"/>
    <cellStyle name="Normal 2 29 9" xfId="8539" xr:uid="{00000000-0005-0000-0000-00005D210000}"/>
    <cellStyle name="Normal 2 3" xfId="8540" xr:uid="{00000000-0005-0000-0000-00005E210000}"/>
    <cellStyle name="Normal 2 3 2" xfId="8541" xr:uid="{00000000-0005-0000-0000-00005F210000}"/>
    <cellStyle name="Normal 2 3 2 2" xfId="8542" xr:uid="{00000000-0005-0000-0000-000060210000}"/>
    <cellStyle name="Normal 2 3 2 3" xfId="8543" xr:uid="{00000000-0005-0000-0000-000061210000}"/>
    <cellStyle name="Normal 2 3 3" xfId="8544" xr:uid="{00000000-0005-0000-0000-000062210000}"/>
    <cellStyle name="Normal 2 3 3 2" xfId="8545" xr:uid="{00000000-0005-0000-0000-000063210000}"/>
    <cellStyle name="Normal 2 3 3 3" xfId="8546" xr:uid="{00000000-0005-0000-0000-000064210000}"/>
    <cellStyle name="Normal 2 3 4" xfId="8547" xr:uid="{00000000-0005-0000-0000-000065210000}"/>
    <cellStyle name="Normal 2 3 5" xfId="8548" xr:uid="{00000000-0005-0000-0000-000066210000}"/>
    <cellStyle name="Normal 2 3 6" xfId="8549" xr:uid="{00000000-0005-0000-0000-000067210000}"/>
    <cellStyle name="Normal 2 30" xfId="8550" xr:uid="{00000000-0005-0000-0000-000068210000}"/>
    <cellStyle name="Normal 2 30 10" xfId="8551" xr:uid="{00000000-0005-0000-0000-000069210000}"/>
    <cellStyle name="Normal 2 30 10 2" xfId="8552" xr:uid="{00000000-0005-0000-0000-00006A210000}"/>
    <cellStyle name="Normal 2 30 10 2 2" xfId="8553" xr:uid="{00000000-0005-0000-0000-00006B210000}"/>
    <cellStyle name="Normal 2 30 10 2 2 2" xfId="8554" xr:uid="{00000000-0005-0000-0000-00006C210000}"/>
    <cellStyle name="Normal 2 30 10 3" xfId="8555" xr:uid="{00000000-0005-0000-0000-00006D210000}"/>
    <cellStyle name="Normal 2 30 11" xfId="8556" xr:uid="{00000000-0005-0000-0000-00006E210000}"/>
    <cellStyle name="Normal 2 30 12" xfId="8557" xr:uid="{00000000-0005-0000-0000-00006F210000}"/>
    <cellStyle name="Normal 2 30 12 2" xfId="8558" xr:uid="{00000000-0005-0000-0000-000070210000}"/>
    <cellStyle name="Normal 2 30 2" xfId="8559" xr:uid="{00000000-0005-0000-0000-000071210000}"/>
    <cellStyle name="Normal 2 30 2 10" xfId="8560" xr:uid="{00000000-0005-0000-0000-000072210000}"/>
    <cellStyle name="Normal 2 30 2 10 2" xfId="8561" xr:uid="{00000000-0005-0000-0000-000073210000}"/>
    <cellStyle name="Normal 2 30 2 2" xfId="8562" xr:uid="{00000000-0005-0000-0000-000074210000}"/>
    <cellStyle name="Normal 2 30 2 2 10" xfId="8563" xr:uid="{00000000-0005-0000-0000-000075210000}"/>
    <cellStyle name="Normal 2 30 2 2 10 2" xfId="8564" xr:uid="{00000000-0005-0000-0000-000076210000}"/>
    <cellStyle name="Normal 2 30 2 2 2" xfId="8565" xr:uid="{00000000-0005-0000-0000-000077210000}"/>
    <cellStyle name="Normal 2 30 2 2 2 2" xfId="8566" xr:uid="{00000000-0005-0000-0000-000078210000}"/>
    <cellStyle name="Normal 2 30 2 2 2 2 2" xfId="8567" xr:uid="{00000000-0005-0000-0000-000079210000}"/>
    <cellStyle name="Normal 2 30 2 2 2 2 2 2" xfId="8568" xr:uid="{00000000-0005-0000-0000-00007A210000}"/>
    <cellStyle name="Normal 2 30 2 2 2 2 2 2 2" xfId="8569" xr:uid="{00000000-0005-0000-0000-00007B210000}"/>
    <cellStyle name="Normal 2 30 2 2 2 2 2 2 2 2" xfId="8570" xr:uid="{00000000-0005-0000-0000-00007C210000}"/>
    <cellStyle name="Normal 2 30 2 2 2 2 2 2 2 2 2" xfId="8571" xr:uid="{00000000-0005-0000-0000-00007D210000}"/>
    <cellStyle name="Normal 2 30 2 2 2 2 2 2 3" xfId="8572" xr:uid="{00000000-0005-0000-0000-00007E210000}"/>
    <cellStyle name="Normal 2 30 2 2 2 2 2 3" xfId="8573" xr:uid="{00000000-0005-0000-0000-00007F210000}"/>
    <cellStyle name="Normal 2 30 2 2 2 2 2 4" xfId="8574" xr:uid="{00000000-0005-0000-0000-000080210000}"/>
    <cellStyle name="Normal 2 30 2 2 2 2 2 4 2" xfId="8575" xr:uid="{00000000-0005-0000-0000-000081210000}"/>
    <cellStyle name="Normal 2 30 2 2 2 2 3" xfId="8576" xr:uid="{00000000-0005-0000-0000-000082210000}"/>
    <cellStyle name="Normal 2 30 2 2 2 2 3 2" xfId="8577" xr:uid="{00000000-0005-0000-0000-000083210000}"/>
    <cellStyle name="Normal 2 30 2 2 2 2 3 2 2" xfId="8578" xr:uid="{00000000-0005-0000-0000-000084210000}"/>
    <cellStyle name="Normal 2 30 2 2 2 2 3 2 2 2" xfId="8579" xr:uid="{00000000-0005-0000-0000-000085210000}"/>
    <cellStyle name="Normal 2 30 2 2 2 2 3 3" xfId="8580" xr:uid="{00000000-0005-0000-0000-000086210000}"/>
    <cellStyle name="Normal 2 30 2 2 2 2 4" xfId="8581" xr:uid="{00000000-0005-0000-0000-000087210000}"/>
    <cellStyle name="Normal 2 30 2 2 2 2 4 2" xfId="8582" xr:uid="{00000000-0005-0000-0000-000088210000}"/>
    <cellStyle name="Normal 2 30 2 2 2 3" xfId="8583" xr:uid="{00000000-0005-0000-0000-000089210000}"/>
    <cellStyle name="Normal 2 30 2 2 2 4" xfId="8584" xr:uid="{00000000-0005-0000-0000-00008A210000}"/>
    <cellStyle name="Normal 2 30 2 2 2 5" xfId="8585" xr:uid="{00000000-0005-0000-0000-00008B210000}"/>
    <cellStyle name="Normal 2 30 2 2 2 5 2" xfId="8586" xr:uid="{00000000-0005-0000-0000-00008C210000}"/>
    <cellStyle name="Normal 2 30 2 2 2 5 2 2" xfId="8587" xr:uid="{00000000-0005-0000-0000-00008D210000}"/>
    <cellStyle name="Normal 2 30 2 2 2 5 2 2 2" xfId="8588" xr:uid="{00000000-0005-0000-0000-00008E210000}"/>
    <cellStyle name="Normal 2 30 2 2 2 5 3" xfId="8589" xr:uid="{00000000-0005-0000-0000-00008F210000}"/>
    <cellStyle name="Normal 2 30 2 2 2 6" xfId="8590" xr:uid="{00000000-0005-0000-0000-000090210000}"/>
    <cellStyle name="Normal 2 30 2 2 2 7" xfId="8591" xr:uid="{00000000-0005-0000-0000-000091210000}"/>
    <cellStyle name="Normal 2 30 2 2 2 7 2" xfId="8592" xr:uid="{00000000-0005-0000-0000-000092210000}"/>
    <cellStyle name="Normal 2 30 2 2 3" xfId="8593" xr:uid="{00000000-0005-0000-0000-000093210000}"/>
    <cellStyle name="Normal 2 30 2 2 4" xfId="8594" xr:uid="{00000000-0005-0000-0000-000094210000}"/>
    <cellStyle name="Normal 2 30 2 2 5" xfId="8595" xr:uid="{00000000-0005-0000-0000-000095210000}"/>
    <cellStyle name="Normal 2 30 2 2 6" xfId="8596" xr:uid="{00000000-0005-0000-0000-000096210000}"/>
    <cellStyle name="Normal 2 30 2 2 6 2" xfId="8597" xr:uid="{00000000-0005-0000-0000-000097210000}"/>
    <cellStyle name="Normal 2 30 2 2 6 2 2" xfId="8598" xr:uid="{00000000-0005-0000-0000-000098210000}"/>
    <cellStyle name="Normal 2 30 2 2 6 2 2 2" xfId="8599" xr:uid="{00000000-0005-0000-0000-000099210000}"/>
    <cellStyle name="Normal 2 30 2 2 6 2 2 2 2" xfId="8600" xr:uid="{00000000-0005-0000-0000-00009A210000}"/>
    <cellStyle name="Normal 2 30 2 2 6 2 2 2 2 2" xfId="8601" xr:uid="{00000000-0005-0000-0000-00009B210000}"/>
    <cellStyle name="Normal 2 30 2 2 6 2 2 3" xfId="8602" xr:uid="{00000000-0005-0000-0000-00009C210000}"/>
    <cellStyle name="Normal 2 30 2 2 6 2 3" xfId="8603" xr:uid="{00000000-0005-0000-0000-00009D210000}"/>
    <cellStyle name="Normal 2 30 2 2 6 2 4" xfId="8604" xr:uid="{00000000-0005-0000-0000-00009E210000}"/>
    <cellStyle name="Normal 2 30 2 2 6 2 4 2" xfId="8605" xr:uid="{00000000-0005-0000-0000-00009F210000}"/>
    <cellStyle name="Normal 2 30 2 2 6 3" xfId="8606" xr:uid="{00000000-0005-0000-0000-0000A0210000}"/>
    <cellStyle name="Normal 2 30 2 2 6 3 2" xfId="8607" xr:uid="{00000000-0005-0000-0000-0000A1210000}"/>
    <cellStyle name="Normal 2 30 2 2 6 3 2 2" xfId="8608" xr:uid="{00000000-0005-0000-0000-0000A2210000}"/>
    <cellStyle name="Normal 2 30 2 2 6 3 2 2 2" xfId="8609" xr:uid="{00000000-0005-0000-0000-0000A3210000}"/>
    <cellStyle name="Normal 2 30 2 2 6 3 3" xfId="8610" xr:uid="{00000000-0005-0000-0000-0000A4210000}"/>
    <cellStyle name="Normal 2 30 2 2 6 4" xfId="8611" xr:uid="{00000000-0005-0000-0000-0000A5210000}"/>
    <cellStyle name="Normal 2 30 2 2 6 4 2" xfId="8612" xr:uid="{00000000-0005-0000-0000-0000A6210000}"/>
    <cellStyle name="Normal 2 30 2 2 7" xfId="8613" xr:uid="{00000000-0005-0000-0000-0000A7210000}"/>
    <cellStyle name="Normal 2 30 2 2 8" xfId="8614" xr:uid="{00000000-0005-0000-0000-0000A8210000}"/>
    <cellStyle name="Normal 2 30 2 2 8 2" xfId="8615" xr:uid="{00000000-0005-0000-0000-0000A9210000}"/>
    <cellStyle name="Normal 2 30 2 2 8 2 2" xfId="8616" xr:uid="{00000000-0005-0000-0000-0000AA210000}"/>
    <cellStyle name="Normal 2 30 2 2 8 2 2 2" xfId="8617" xr:uid="{00000000-0005-0000-0000-0000AB210000}"/>
    <cellStyle name="Normal 2 30 2 2 8 3" xfId="8618" xr:uid="{00000000-0005-0000-0000-0000AC210000}"/>
    <cellStyle name="Normal 2 30 2 2 9" xfId="8619" xr:uid="{00000000-0005-0000-0000-0000AD210000}"/>
    <cellStyle name="Normal 2 30 2 3" xfId="8620" xr:uid="{00000000-0005-0000-0000-0000AE210000}"/>
    <cellStyle name="Normal 2 30 2 3 2" xfId="8621" xr:uid="{00000000-0005-0000-0000-0000AF210000}"/>
    <cellStyle name="Normal 2 30 2 3 2 2" xfId="8622" xr:uid="{00000000-0005-0000-0000-0000B0210000}"/>
    <cellStyle name="Normal 2 30 2 3 2 2 2" xfId="8623" xr:uid="{00000000-0005-0000-0000-0000B1210000}"/>
    <cellStyle name="Normal 2 30 2 3 2 2 2 2" xfId="8624" xr:uid="{00000000-0005-0000-0000-0000B2210000}"/>
    <cellStyle name="Normal 2 30 2 3 2 2 2 2 2" xfId="8625" xr:uid="{00000000-0005-0000-0000-0000B3210000}"/>
    <cellStyle name="Normal 2 30 2 3 2 2 2 2 2 2" xfId="8626" xr:uid="{00000000-0005-0000-0000-0000B4210000}"/>
    <cellStyle name="Normal 2 30 2 3 2 2 2 3" xfId="8627" xr:uid="{00000000-0005-0000-0000-0000B5210000}"/>
    <cellStyle name="Normal 2 30 2 3 2 2 3" xfId="8628" xr:uid="{00000000-0005-0000-0000-0000B6210000}"/>
    <cellStyle name="Normal 2 30 2 3 2 2 4" xfId="8629" xr:uid="{00000000-0005-0000-0000-0000B7210000}"/>
    <cellStyle name="Normal 2 30 2 3 2 2 4 2" xfId="8630" xr:uid="{00000000-0005-0000-0000-0000B8210000}"/>
    <cellStyle name="Normal 2 30 2 3 2 3" xfId="8631" xr:uid="{00000000-0005-0000-0000-0000B9210000}"/>
    <cellStyle name="Normal 2 30 2 3 2 3 2" xfId="8632" xr:uid="{00000000-0005-0000-0000-0000BA210000}"/>
    <cellStyle name="Normal 2 30 2 3 2 3 2 2" xfId="8633" xr:uid="{00000000-0005-0000-0000-0000BB210000}"/>
    <cellStyle name="Normal 2 30 2 3 2 3 2 2 2" xfId="8634" xr:uid="{00000000-0005-0000-0000-0000BC210000}"/>
    <cellStyle name="Normal 2 30 2 3 2 3 3" xfId="8635" xr:uid="{00000000-0005-0000-0000-0000BD210000}"/>
    <cellStyle name="Normal 2 30 2 3 2 4" xfId="8636" xr:uid="{00000000-0005-0000-0000-0000BE210000}"/>
    <cellStyle name="Normal 2 30 2 3 2 4 2" xfId="8637" xr:uid="{00000000-0005-0000-0000-0000BF210000}"/>
    <cellStyle name="Normal 2 30 2 3 3" xfId="8638" xr:uid="{00000000-0005-0000-0000-0000C0210000}"/>
    <cellStyle name="Normal 2 30 2 3 4" xfId="8639" xr:uid="{00000000-0005-0000-0000-0000C1210000}"/>
    <cellStyle name="Normal 2 30 2 3 5" xfId="8640" xr:uid="{00000000-0005-0000-0000-0000C2210000}"/>
    <cellStyle name="Normal 2 30 2 3 5 2" xfId="8641" xr:uid="{00000000-0005-0000-0000-0000C3210000}"/>
    <cellStyle name="Normal 2 30 2 3 5 2 2" xfId="8642" xr:uid="{00000000-0005-0000-0000-0000C4210000}"/>
    <cellStyle name="Normal 2 30 2 3 5 2 2 2" xfId="8643" xr:uid="{00000000-0005-0000-0000-0000C5210000}"/>
    <cellStyle name="Normal 2 30 2 3 5 3" xfId="8644" xr:uid="{00000000-0005-0000-0000-0000C6210000}"/>
    <cellStyle name="Normal 2 30 2 3 6" xfId="8645" xr:uid="{00000000-0005-0000-0000-0000C7210000}"/>
    <cellStyle name="Normal 2 30 2 3 7" xfId="8646" xr:uid="{00000000-0005-0000-0000-0000C8210000}"/>
    <cellStyle name="Normal 2 30 2 3 7 2" xfId="8647" xr:uid="{00000000-0005-0000-0000-0000C9210000}"/>
    <cellStyle name="Normal 2 30 2 4" xfId="8648" xr:uid="{00000000-0005-0000-0000-0000CA210000}"/>
    <cellStyle name="Normal 2 30 2 5" xfId="8649" xr:uid="{00000000-0005-0000-0000-0000CB210000}"/>
    <cellStyle name="Normal 2 30 2 6" xfId="8650" xr:uid="{00000000-0005-0000-0000-0000CC210000}"/>
    <cellStyle name="Normal 2 30 2 6 2" xfId="8651" xr:uid="{00000000-0005-0000-0000-0000CD210000}"/>
    <cellStyle name="Normal 2 30 2 6 2 2" xfId="8652" xr:uid="{00000000-0005-0000-0000-0000CE210000}"/>
    <cellStyle name="Normal 2 30 2 6 2 2 2" xfId="8653" xr:uid="{00000000-0005-0000-0000-0000CF210000}"/>
    <cellStyle name="Normal 2 30 2 6 2 2 2 2" xfId="8654" xr:uid="{00000000-0005-0000-0000-0000D0210000}"/>
    <cellStyle name="Normal 2 30 2 6 2 2 2 2 2" xfId="8655" xr:uid="{00000000-0005-0000-0000-0000D1210000}"/>
    <cellStyle name="Normal 2 30 2 6 2 2 3" xfId="8656" xr:uid="{00000000-0005-0000-0000-0000D2210000}"/>
    <cellStyle name="Normal 2 30 2 6 2 3" xfId="8657" xr:uid="{00000000-0005-0000-0000-0000D3210000}"/>
    <cellStyle name="Normal 2 30 2 6 2 4" xfId="8658" xr:uid="{00000000-0005-0000-0000-0000D4210000}"/>
    <cellStyle name="Normal 2 30 2 6 2 4 2" xfId="8659" xr:uid="{00000000-0005-0000-0000-0000D5210000}"/>
    <cellStyle name="Normal 2 30 2 6 3" xfId="8660" xr:uid="{00000000-0005-0000-0000-0000D6210000}"/>
    <cellStyle name="Normal 2 30 2 6 3 2" xfId="8661" xr:uid="{00000000-0005-0000-0000-0000D7210000}"/>
    <cellStyle name="Normal 2 30 2 6 3 2 2" xfId="8662" xr:uid="{00000000-0005-0000-0000-0000D8210000}"/>
    <cellStyle name="Normal 2 30 2 6 3 2 2 2" xfId="8663" xr:uid="{00000000-0005-0000-0000-0000D9210000}"/>
    <cellStyle name="Normal 2 30 2 6 3 3" xfId="8664" xr:uid="{00000000-0005-0000-0000-0000DA210000}"/>
    <cellStyle name="Normal 2 30 2 6 4" xfId="8665" xr:uid="{00000000-0005-0000-0000-0000DB210000}"/>
    <cellStyle name="Normal 2 30 2 6 4 2" xfId="8666" xr:uid="{00000000-0005-0000-0000-0000DC210000}"/>
    <cellStyle name="Normal 2 30 2 7" xfId="8667" xr:uid="{00000000-0005-0000-0000-0000DD210000}"/>
    <cellStyle name="Normal 2 30 2 8" xfId="8668" xr:uid="{00000000-0005-0000-0000-0000DE210000}"/>
    <cellStyle name="Normal 2 30 2 8 2" xfId="8669" xr:uid="{00000000-0005-0000-0000-0000DF210000}"/>
    <cellStyle name="Normal 2 30 2 8 2 2" xfId="8670" xr:uid="{00000000-0005-0000-0000-0000E0210000}"/>
    <cellStyle name="Normal 2 30 2 8 2 2 2" xfId="8671" xr:uid="{00000000-0005-0000-0000-0000E1210000}"/>
    <cellStyle name="Normal 2 30 2 8 3" xfId="8672" xr:uid="{00000000-0005-0000-0000-0000E2210000}"/>
    <cellStyle name="Normal 2 30 2 9" xfId="8673" xr:uid="{00000000-0005-0000-0000-0000E3210000}"/>
    <cellStyle name="Normal 2 30 3" xfId="8674" xr:uid="{00000000-0005-0000-0000-0000E4210000}"/>
    <cellStyle name="Normal 2 30 4" xfId="8675" xr:uid="{00000000-0005-0000-0000-0000E5210000}"/>
    <cellStyle name="Normal 2 30 4 2" xfId="8676" xr:uid="{00000000-0005-0000-0000-0000E6210000}"/>
    <cellStyle name="Normal 2 30 4 2 2" xfId="8677" xr:uid="{00000000-0005-0000-0000-0000E7210000}"/>
    <cellStyle name="Normal 2 30 4 2 2 2" xfId="8678" xr:uid="{00000000-0005-0000-0000-0000E8210000}"/>
    <cellStyle name="Normal 2 30 4 2 2 2 2" xfId="8679" xr:uid="{00000000-0005-0000-0000-0000E9210000}"/>
    <cellStyle name="Normal 2 30 4 2 2 2 2 2" xfId="8680" xr:uid="{00000000-0005-0000-0000-0000EA210000}"/>
    <cellStyle name="Normal 2 30 4 2 2 2 2 2 2" xfId="8681" xr:uid="{00000000-0005-0000-0000-0000EB210000}"/>
    <cellStyle name="Normal 2 30 4 2 2 2 3" xfId="8682" xr:uid="{00000000-0005-0000-0000-0000EC210000}"/>
    <cellStyle name="Normal 2 30 4 2 2 3" xfId="8683" xr:uid="{00000000-0005-0000-0000-0000ED210000}"/>
    <cellStyle name="Normal 2 30 4 2 2 4" xfId="8684" xr:uid="{00000000-0005-0000-0000-0000EE210000}"/>
    <cellStyle name="Normal 2 30 4 2 2 4 2" xfId="8685" xr:uid="{00000000-0005-0000-0000-0000EF210000}"/>
    <cellStyle name="Normal 2 30 4 2 3" xfId="8686" xr:uid="{00000000-0005-0000-0000-0000F0210000}"/>
    <cellStyle name="Normal 2 30 4 2 3 2" xfId="8687" xr:uid="{00000000-0005-0000-0000-0000F1210000}"/>
    <cellStyle name="Normal 2 30 4 2 3 2 2" xfId="8688" xr:uid="{00000000-0005-0000-0000-0000F2210000}"/>
    <cellStyle name="Normal 2 30 4 2 3 2 2 2" xfId="8689" xr:uid="{00000000-0005-0000-0000-0000F3210000}"/>
    <cellStyle name="Normal 2 30 4 2 3 3" xfId="8690" xr:uid="{00000000-0005-0000-0000-0000F4210000}"/>
    <cellStyle name="Normal 2 30 4 2 4" xfId="8691" xr:uid="{00000000-0005-0000-0000-0000F5210000}"/>
    <cellStyle name="Normal 2 30 4 2 4 2" xfId="8692" xr:uid="{00000000-0005-0000-0000-0000F6210000}"/>
    <cellStyle name="Normal 2 30 4 3" xfId="8693" xr:uid="{00000000-0005-0000-0000-0000F7210000}"/>
    <cellStyle name="Normal 2 30 4 4" xfId="8694" xr:uid="{00000000-0005-0000-0000-0000F8210000}"/>
    <cellStyle name="Normal 2 30 4 5" xfId="8695" xr:uid="{00000000-0005-0000-0000-0000F9210000}"/>
    <cellStyle name="Normal 2 30 4 5 2" xfId="8696" xr:uid="{00000000-0005-0000-0000-0000FA210000}"/>
    <cellStyle name="Normal 2 30 4 5 2 2" xfId="8697" xr:uid="{00000000-0005-0000-0000-0000FB210000}"/>
    <cellStyle name="Normal 2 30 4 5 2 2 2" xfId="8698" xr:uid="{00000000-0005-0000-0000-0000FC210000}"/>
    <cellStyle name="Normal 2 30 4 5 3" xfId="8699" xr:uid="{00000000-0005-0000-0000-0000FD210000}"/>
    <cellStyle name="Normal 2 30 4 6" xfId="8700" xr:uid="{00000000-0005-0000-0000-0000FE210000}"/>
    <cellStyle name="Normal 2 30 4 7" xfId="8701" xr:uid="{00000000-0005-0000-0000-0000FF210000}"/>
    <cellStyle name="Normal 2 30 4 7 2" xfId="8702" xr:uid="{00000000-0005-0000-0000-000000220000}"/>
    <cellStyle name="Normal 2 30 5" xfId="8703" xr:uid="{00000000-0005-0000-0000-000001220000}"/>
    <cellStyle name="Normal 2 30 6" xfId="8704" xr:uid="{00000000-0005-0000-0000-000002220000}"/>
    <cellStyle name="Normal 2 30 7" xfId="8705" xr:uid="{00000000-0005-0000-0000-000003220000}"/>
    <cellStyle name="Normal 2 30 8" xfId="8706" xr:uid="{00000000-0005-0000-0000-000004220000}"/>
    <cellStyle name="Normal 2 30 8 2" xfId="8707" xr:uid="{00000000-0005-0000-0000-000005220000}"/>
    <cellStyle name="Normal 2 30 8 2 2" xfId="8708" xr:uid="{00000000-0005-0000-0000-000006220000}"/>
    <cellStyle name="Normal 2 30 8 2 2 2" xfId="8709" xr:uid="{00000000-0005-0000-0000-000007220000}"/>
    <cellStyle name="Normal 2 30 8 2 2 2 2" xfId="8710" xr:uid="{00000000-0005-0000-0000-000008220000}"/>
    <cellStyle name="Normal 2 30 8 2 2 2 2 2" xfId="8711" xr:uid="{00000000-0005-0000-0000-000009220000}"/>
    <cellStyle name="Normal 2 30 8 2 2 3" xfId="8712" xr:uid="{00000000-0005-0000-0000-00000A220000}"/>
    <cellStyle name="Normal 2 30 8 2 3" xfId="8713" xr:uid="{00000000-0005-0000-0000-00000B220000}"/>
    <cellStyle name="Normal 2 30 8 2 4" xfId="8714" xr:uid="{00000000-0005-0000-0000-00000C220000}"/>
    <cellStyle name="Normal 2 30 8 2 4 2" xfId="8715" xr:uid="{00000000-0005-0000-0000-00000D220000}"/>
    <cellStyle name="Normal 2 30 8 3" xfId="8716" xr:uid="{00000000-0005-0000-0000-00000E220000}"/>
    <cellStyle name="Normal 2 30 8 3 2" xfId="8717" xr:uid="{00000000-0005-0000-0000-00000F220000}"/>
    <cellStyle name="Normal 2 30 8 3 2 2" xfId="8718" xr:uid="{00000000-0005-0000-0000-000010220000}"/>
    <cellStyle name="Normal 2 30 8 3 2 2 2" xfId="8719" xr:uid="{00000000-0005-0000-0000-000011220000}"/>
    <cellStyle name="Normal 2 30 8 3 3" xfId="8720" xr:uid="{00000000-0005-0000-0000-000012220000}"/>
    <cellStyle name="Normal 2 30 8 4" xfId="8721" xr:uid="{00000000-0005-0000-0000-000013220000}"/>
    <cellStyle name="Normal 2 30 8 4 2" xfId="8722" xr:uid="{00000000-0005-0000-0000-000014220000}"/>
    <cellStyle name="Normal 2 30 9" xfId="8723" xr:uid="{00000000-0005-0000-0000-000015220000}"/>
    <cellStyle name="Normal 2 31" xfId="8724" xr:uid="{00000000-0005-0000-0000-000016220000}"/>
    <cellStyle name="Normal 2 31 10" xfId="8725" xr:uid="{00000000-0005-0000-0000-000017220000}"/>
    <cellStyle name="Normal 2 31 10 2" xfId="8726" xr:uid="{00000000-0005-0000-0000-000018220000}"/>
    <cellStyle name="Normal 2 31 2" xfId="8727" xr:uid="{00000000-0005-0000-0000-000019220000}"/>
    <cellStyle name="Normal 2 31 2 10" xfId="8728" xr:uid="{00000000-0005-0000-0000-00001A220000}"/>
    <cellStyle name="Normal 2 31 2 10 2" xfId="8729" xr:uid="{00000000-0005-0000-0000-00001B220000}"/>
    <cellStyle name="Normal 2 31 2 2" xfId="8730" xr:uid="{00000000-0005-0000-0000-00001C220000}"/>
    <cellStyle name="Normal 2 31 2 2 2" xfId="8731" xr:uid="{00000000-0005-0000-0000-00001D220000}"/>
    <cellStyle name="Normal 2 31 2 2 2 2" xfId="8732" xr:uid="{00000000-0005-0000-0000-00001E220000}"/>
    <cellStyle name="Normal 2 31 2 2 2 2 2" xfId="8733" xr:uid="{00000000-0005-0000-0000-00001F220000}"/>
    <cellStyle name="Normal 2 31 2 2 2 2 2 2" xfId="8734" xr:uid="{00000000-0005-0000-0000-000020220000}"/>
    <cellStyle name="Normal 2 31 2 2 2 2 2 2 2" xfId="8735" xr:uid="{00000000-0005-0000-0000-000021220000}"/>
    <cellStyle name="Normal 2 31 2 2 2 2 2 2 2 2" xfId="8736" xr:uid="{00000000-0005-0000-0000-000022220000}"/>
    <cellStyle name="Normal 2 31 2 2 2 2 2 3" xfId="8737" xr:uid="{00000000-0005-0000-0000-000023220000}"/>
    <cellStyle name="Normal 2 31 2 2 2 2 3" xfId="8738" xr:uid="{00000000-0005-0000-0000-000024220000}"/>
    <cellStyle name="Normal 2 31 2 2 2 2 4" xfId="8739" xr:uid="{00000000-0005-0000-0000-000025220000}"/>
    <cellStyle name="Normal 2 31 2 2 2 2 4 2" xfId="8740" xr:uid="{00000000-0005-0000-0000-000026220000}"/>
    <cellStyle name="Normal 2 31 2 2 2 3" xfId="8741" xr:uid="{00000000-0005-0000-0000-000027220000}"/>
    <cellStyle name="Normal 2 31 2 2 2 3 2" xfId="8742" xr:uid="{00000000-0005-0000-0000-000028220000}"/>
    <cellStyle name="Normal 2 31 2 2 2 3 2 2" xfId="8743" xr:uid="{00000000-0005-0000-0000-000029220000}"/>
    <cellStyle name="Normal 2 31 2 2 2 3 2 2 2" xfId="8744" xr:uid="{00000000-0005-0000-0000-00002A220000}"/>
    <cellStyle name="Normal 2 31 2 2 2 3 3" xfId="8745" xr:uid="{00000000-0005-0000-0000-00002B220000}"/>
    <cellStyle name="Normal 2 31 2 2 2 4" xfId="8746" xr:uid="{00000000-0005-0000-0000-00002C220000}"/>
    <cellStyle name="Normal 2 31 2 2 2 4 2" xfId="8747" xr:uid="{00000000-0005-0000-0000-00002D220000}"/>
    <cellStyle name="Normal 2 31 2 2 3" xfId="8748" xr:uid="{00000000-0005-0000-0000-00002E220000}"/>
    <cellStyle name="Normal 2 31 2 2 4" xfId="8749" xr:uid="{00000000-0005-0000-0000-00002F220000}"/>
    <cellStyle name="Normal 2 31 2 2 5" xfId="8750" xr:uid="{00000000-0005-0000-0000-000030220000}"/>
    <cellStyle name="Normal 2 31 2 2 5 2" xfId="8751" xr:uid="{00000000-0005-0000-0000-000031220000}"/>
    <cellStyle name="Normal 2 31 2 2 5 2 2" xfId="8752" xr:uid="{00000000-0005-0000-0000-000032220000}"/>
    <cellStyle name="Normal 2 31 2 2 5 2 2 2" xfId="8753" xr:uid="{00000000-0005-0000-0000-000033220000}"/>
    <cellStyle name="Normal 2 31 2 2 5 3" xfId="8754" xr:uid="{00000000-0005-0000-0000-000034220000}"/>
    <cellStyle name="Normal 2 31 2 2 6" xfId="8755" xr:uid="{00000000-0005-0000-0000-000035220000}"/>
    <cellStyle name="Normal 2 31 2 2 7" xfId="8756" xr:uid="{00000000-0005-0000-0000-000036220000}"/>
    <cellStyle name="Normal 2 31 2 2 7 2" xfId="8757" xr:uid="{00000000-0005-0000-0000-000037220000}"/>
    <cellStyle name="Normal 2 31 2 3" xfId="8758" xr:uid="{00000000-0005-0000-0000-000038220000}"/>
    <cellStyle name="Normal 2 31 2 4" xfId="8759" xr:uid="{00000000-0005-0000-0000-000039220000}"/>
    <cellStyle name="Normal 2 31 2 5" xfId="8760" xr:uid="{00000000-0005-0000-0000-00003A220000}"/>
    <cellStyle name="Normal 2 31 2 6" xfId="8761" xr:uid="{00000000-0005-0000-0000-00003B220000}"/>
    <cellStyle name="Normal 2 31 2 6 2" xfId="8762" xr:uid="{00000000-0005-0000-0000-00003C220000}"/>
    <cellStyle name="Normal 2 31 2 6 2 2" xfId="8763" xr:uid="{00000000-0005-0000-0000-00003D220000}"/>
    <cellStyle name="Normal 2 31 2 6 2 2 2" xfId="8764" xr:uid="{00000000-0005-0000-0000-00003E220000}"/>
    <cellStyle name="Normal 2 31 2 6 2 2 2 2" xfId="8765" xr:uid="{00000000-0005-0000-0000-00003F220000}"/>
    <cellStyle name="Normal 2 31 2 6 2 2 2 2 2" xfId="8766" xr:uid="{00000000-0005-0000-0000-000040220000}"/>
    <cellStyle name="Normal 2 31 2 6 2 2 3" xfId="8767" xr:uid="{00000000-0005-0000-0000-000041220000}"/>
    <cellStyle name="Normal 2 31 2 6 2 3" xfId="8768" xr:uid="{00000000-0005-0000-0000-000042220000}"/>
    <cellStyle name="Normal 2 31 2 6 2 4" xfId="8769" xr:uid="{00000000-0005-0000-0000-000043220000}"/>
    <cellStyle name="Normal 2 31 2 6 2 4 2" xfId="8770" xr:uid="{00000000-0005-0000-0000-000044220000}"/>
    <cellStyle name="Normal 2 31 2 6 3" xfId="8771" xr:uid="{00000000-0005-0000-0000-000045220000}"/>
    <cellStyle name="Normal 2 31 2 6 3 2" xfId="8772" xr:uid="{00000000-0005-0000-0000-000046220000}"/>
    <cellStyle name="Normal 2 31 2 6 3 2 2" xfId="8773" xr:uid="{00000000-0005-0000-0000-000047220000}"/>
    <cellStyle name="Normal 2 31 2 6 3 2 2 2" xfId="8774" xr:uid="{00000000-0005-0000-0000-000048220000}"/>
    <cellStyle name="Normal 2 31 2 6 3 3" xfId="8775" xr:uid="{00000000-0005-0000-0000-000049220000}"/>
    <cellStyle name="Normal 2 31 2 6 4" xfId="8776" xr:uid="{00000000-0005-0000-0000-00004A220000}"/>
    <cellStyle name="Normal 2 31 2 6 4 2" xfId="8777" xr:uid="{00000000-0005-0000-0000-00004B220000}"/>
    <cellStyle name="Normal 2 31 2 7" xfId="8778" xr:uid="{00000000-0005-0000-0000-00004C220000}"/>
    <cellStyle name="Normal 2 31 2 8" xfId="8779" xr:uid="{00000000-0005-0000-0000-00004D220000}"/>
    <cellStyle name="Normal 2 31 2 8 2" xfId="8780" xr:uid="{00000000-0005-0000-0000-00004E220000}"/>
    <cellStyle name="Normal 2 31 2 8 2 2" xfId="8781" xr:uid="{00000000-0005-0000-0000-00004F220000}"/>
    <cellStyle name="Normal 2 31 2 8 2 2 2" xfId="8782" xr:uid="{00000000-0005-0000-0000-000050220000}"/>
    <cellStyle name="Normal 2 31 2 8 3" xfId="8783" xr:uid="{00000000-0005-0000-0000-000051220000}"/>
    <cellStyle name="Normal 2 31 2 9" xfId="8784" xr:uid="{00000000-0005-0000-0000-000052220000}"/>
    <cellStyle name="Normal 2 31 3" xfId="8785" xr:uid="{00000000-0005-0000-0000-000053220000}"/>
    <cellStyle name="Normal 2 31 3 2" xfId="8786" xr:uid="{00000000-0005-0000-0000-000054220000}"/>
    <cellStyle name="Normal 2 31 3 2 2" xfId="8787" xr:uid="{00000000-0005-0000-0000-000055220000}"/>
    <cellStyle name="Normal 2 31 3 2 2 2" xfId="8788" xr:uid="{00000000-0005-0000-0000-000056220000}"/>
    <cellStyle name="Normal 2 31 3 2 2 2 2" xfId="8789" xr:uid="{00000000-0005-0000-0000-000057220000}"/>
    <cellStyle name="Normal 2 31 3 2 2 2 2 2" xfId="8790" xr:uid="{00000000-0005-0000-0000-000058220000}"/>
    <cellStyle name="Normal 2 31 3 2 2 2 2 2 2" xfId="8791" xr:uid="{00000000-0005-0000-0000-000059220000}"/>
    <cellStyle name="Normal 2 31 3 2 2 2 3" xfId="8792" xr:uid="{00000000-0005-0000-0000-00005A220000}"/>
    <cellStyle name="Normal 2 31 3 2 2 3" xfId="8793" xr:uid="{00000000-0005-0000-0000-00005B220000}"/>
    <cellStyle name="Normal 2 31 3 2 2 4" xfId="8794" xr:uid="{00000000-0005-0000-0000-00005C220000}"/>
    <cellStyle name="Normal 2 31 3 2 2 4 2" xfId="8795" xr:uid="{00000000-0005-0000-0000-00005D220000}"/>
    <cellStyle name="Normal 2 31 3 2 3" xfId="8796" xr:uid="{00000000-0005-0000-0000-00005E220000}"/>
    <cellStyle name="Normal 2 31 3 2 3 2" xfId="8797" xr:uid="{00000000-0005-0000-0000-00005F220000}"/>
    <cellStyle name="Normal 2 31 3 2 3 2 2" xfId="8798" xr:uid="{00000000-0005-0000-0000-000060220000}"/>
    <cellStyle name="Normal 2 31 3 2 3 2 2 2" xfId="8799" xr:uid="{00000000-0005-0000-0000-000061220000}"/>
    <cellStyle name="Normal 2 31 3 2 3 3" xfId="8800" xr:uid="{00000000-0005-0000-0000-000062220000}"/>
    <cellStyle name="Normal 2 31 3 2 4" xfId="8801" xr:uid="{00000000-0005-0000-0000-000063220000}"/>
    <cellStyle name="Normal 2 31 3 2 4 2" xfId="8802" xr:uid="{00000000-0005-0000-0000-000064220000}"/>
    <cellStyle name="Normal 2 31 3 3" xfId="8803" xr:uid="{00000000-0005-0000-0000-000065220000}"/>
    <cellStyle name="Normal 2 31 3 4" xfId="8804" xr:uid="{00000000-0005-0000-0000-000066220000}"/>
    <cellStyle name="Normal 2 31 3 5" xfId="8805" xr:uid="{00000000-0005-0000-0000-000067220000}"/>
    <cellStyle name="Normal 2 31 3 5 2" xfId="8806" xr:uid="{00000000-0005-0000-0000-000068220000}"/>
    <cellStyle name="Normal 2 31 3 5 2 2" xfId="8807" xr:uid="{00000000-0005-0000-0000-000069220000}"/>
    <cellStyle name="Normal 2 31 3 5 2 2 2" xfId="8808" xr:uid="{00000000-0005-0000-0000-00006A220000}"/>
    <cellStyle name="Normal 2 31 3 5 3" xfId="8809" xr:uid="{00000000-0005-0000-0000-00006B220000}"/>
    <cellStyle name="Normal 2 31 3 6" xfId="8810" xr:uid="{00000000-0005-0000-0000-00006C220000}"/>
    <cellStyle name="Normal 2 31 3 7" xfId="8811" xr:uid="{00000000-0005-0000-0000-00006D220000}"/>
    <cellStyle name="Normal 2 31 3 7 2" xfId="8812" xr:uid="{00000000-0005-0000-0000-00006E220000}"/>
    <cellStyle name="Normal 2 31 4" xfId="8813" xr:uid="{00000000-0005-0000-0000-00006F220000}"/>
    <cellStyle name="Normal 2 31 5" xfId="8814" xr:uid="{00000000-0005-0000-0000-000070220000}"/>
    <cellStyle name="Normal 2 31 6" xfId="8815" xr:uid="{00000000-0005-0000-0000-000071220000}"/>
    <cellStyle name="Normal 2 31 6 2" xfId="8816" xr:uid="{00000000-0005-0000-0000-000072220000}"/>
    <cellStyle name="Normal 2 31 6 2 2" xfId="8817" xr:uid="{00000000-0005-0000-0000-000073220000}"/>
    <cellStyle name="Normal 2 31 6 2 2 2" xfId="8818" xr:uid="{00000000-0005-0000-0000-000074220000}"/>
    <cellStyle name="Normal 2 31 6 2 2 2 2" xfId="8819" xr:uid="{00000000-0005-0000-0000-000075220000}"/>
    <cellStyle name="Normal 2 31 6 2 2 2 2 2" xfId="8820" xr:uid="{00000000-0005-0000-0000-000076220000}"/>
    <cellStyle name="Normal 2 31 6 2 2 3" xfId="8821" xr:uid="{00000000-0005-0000-0000-000077220000}"/>
    <cellStyle name="Normal 2 31 6 2 3" xfId="8822" xr:uid="{00000000-0005-0000-0000-000078220000}"/>
    <cellStyle name="Normal 2 31 6 2 4" xfId="8823" xr:uid="{00000000-0005-0000-0000-000079220000}"/>
    <cellStyle name="Normal 2 31 6 2 4 2" xfId="8824" xr:uid="{00000000-0005-0000-0000-00007A220000}"/>
    <cellStyle name="Normal 2 31 6 3" xfId="8825" xr:uid="{00000000-0005-0000-0000-00007B220000}"/>
    <cellStyle name="Normal 2 31 6 3 2" xfId="8826" xr:uid="{00000000-0005-0000-0000-00007C220000}"/>
    <cellStyle name="Normal 2 31 6 3 2 2" xfId="8827" xr:uid="{00000000-0005-0000-0000-00007D220000}"/>
    <cellStyle name="Normal 2 31 6 3 2 2 2" xfId="8828" xr:uid="{00000000-0005-0000-0000-00007E220000}"/>
    <cellStyle name="Normal 2 31 6 3 3" xfId="8829" xr:uid="{00000000-0005-0000-0000-00007F220000}"/>
    <cellStyle name="Normal 2 31 6 4" xfId="8830" xr:uid="{00000000-0005-0000-0000-000080220000}"/>
    <cellStyle name="Normal 2 31 6 4 2" xfId="8831" xr:uid="{00000000-0005-0000-0000-000081220000}"/>
    <cellStyle name="Normal 2 31 7" xfId="8832" xr:uid="{00000000-0005-0000-0000-000082220000}"/>
    <cellStyle name="Normal 2 31 8" xfId="8833" xr:uid="{00000000-0005-0000-0000-000083220000}"/>
    <cellStyle name="Normal 2 31 8 2" xfId="8834" xr:uid="{00000000-0005-0000-0000-000084220000}"/>
    <cellStyle name="Normal 2 31 8 2 2" xfId="8835" xr:uid="{00000000-0005-0000-0000-000085220000}"/>
    <cellStyle name="Normal 2 31 8 2 2 2" xfId="8836" xr:uid="{00000000-0005-0000-0000-000086220000}"/>
    <cellStyle name="Normal 2 31 8 3" xfId="8837" xr:uid="{00000000-0005-0000-0000-000087220000}"/>
    <cellStyle name="Normal 2 31 9" xfId="8838" xr:uid="{00000000-0005-0000-0000-000088220000}"/>
    <cellStyle name="Normal 2 32" xfId="8839" xr:uid="{00000000-0005-0000-0000-000089220000}"/>
    <cellStyle name="Normal 2 32 2" xfId="8840" xr:uid="{00000000-0005-0000-0000-00008A220000}"/>
    <cellStyle name="Normal 2 32 2 2" xfId="8841" xr:uid="{00000000-0005-0000-0000-00008B220000}"/>
    <cellStyle name="Normal 2 32 2 2 2" xfId="8842" xr:uid="{00000000-0005-0000-0000-00008C220000}"/>
    <cellStyle name="Normal 2 32 2 2 2 2" xfId="8843" xr:uid="{00000000-0005-0000-0000-00008D220000}"/>
    <cellStyle name="Normal 2 32 2 2 2 2 2" xfId="8844" xr:uid="{00000000-0005-0000-0000-00008E220000}"/>
    <cellStyle name="Normal 2 32 2 2 2 2 2 2" xfId="8845" xr:uid="{00000000-0005-0000-0000-00008F220000}"/>
    <cellStyle name="Normal 2 32 2 2 2 3" xfId="8846" xr:uid="{00000000-0005-0000-0000-000090220000}"/>
    <cellStyle name="Normal 2 32 2 2 3" xfId="8847" xr:uid="{00000000-0005-0000-0000-000091220000}"/>
    <cellStyle name="Normal 2 32 2 2 4" xfId="8848" xr:uid="{00000000-0005-0000-0000-000092220000}"/>
    <cellStyle name="Normal 2 32 2 2 4 2" xfId="8849" xr:uid="{00000000-0005-0000-0000-000093220000}"/>
    <cellStyle name="Normal 2 32 2 3" xfId="8850" xr:uid="{00000000-0005-0000-0000-000094220000}"/>
    <cellStyle name="Normal 2 32 2 3 2" xfId="8851" xr:uid="{00000000-0005-0000-0000-000095220000}"/>
    <cellStyle name="Normal 2 32 2 3 2 2" xfId="8852" xr:uid="{00000000-0005-0000-0000-000096220000}"/>
    <cellStyle name="Normal 2 32 2 3 2 2 2" xfId="8853" xr:uid="{00000000-0005-0000-0000-000097220000}"/>
    <cellStyle name="Normal 2 32 2 3 3" xfId="8854" xr:uid="{00000000-0005-0000-0000-000098220000}"/>
    <cellStyle name="Normal 2 32 2 4" xfId="8855" xr:uid="{00000000-0005-0000-0000-000099220000}"/>
    <cellStyle name="Normal 2 32 2 4 2" xfId="8856" xr:uid="{00000000-0005-0000-0000-00009A220000}"/>
    <cellStyle name="Normal 2 32 3" xfId="8857" xr:uid="{00000000-0005-0000-0000-00009B220000}"/>
    <cellStyle name="Normal 2 32 4" xfId="8858" xr:uid="{00000000-0005-0000-0000-00009C220000}"/>
    <cellStyle name="Normal 2 32 5" xfId="8859" xr:uid="{00000000-0005-0000-0000-00009D220000}"/>
    <cellStyle name="Normal 2 32 5 2" xfId="8860" xr:uid="{00000000-0005-0000-0000-00009E220000}"/>
    <cellStyle name="Normal 2 32 5 2 2" xfId="8861" xr:uid="{00000000-0005-0000-0000-00009F220000}"/>
    <cellStyle name="Normal 2 32 5 2 2 2" xfId="8862" xr:uid="{00000000-0005-0000-0000-0000A0220000}"/>
    <cellStyle name="Normal 2 32 5 3" xfId="8863" xr:uid="{00000000-0005-0000-0000-0000A1220000}"/>
    <cellStyle name="Normal 2 32 6" xfId="8864" xr:uid="{00000000-0005-0000-0000-0000A2220000}"/>
    <cellStyle name="Normal 2 32 7" xfId="8865" xr:uid="{00000000-0005-0000-0000-0000A3220000}"/>
    <cellStyle name="Normal 2 32 7 2" xfId="8866" xr:uid="{00000000-0005-0000-0000-0000A4220000}"/>
    <cellStyle name="Normal 2 33" xfId="8867" xr:uid="{00000000-0005-0000-0000-0000A5220000}"/>
    <cellStyle name="Normal 2 34" xfId="8868" xr:uid="{00000000-0005-0000-0000-0000A6220000}"/>
    <cellStyle name="Normal 2 34 2" xfId="8869" xr:uid="{00000000-0005-0000-0000-0000A7220000}"/>
    <cellStyle name="Normal 2 34 2 2" xfId="8870" xr:uid="{00000000-0005-0000-0000-0000A8220000}"/>
    <cellStyle name="Normal 2 35" xfId="8871" xr:uid="{00000000-0005-0000-0000-0000A9220000}"/>
    <cellStyle name="Normal 2 36" xfId="8872" xr:uid="{00000000-0005-0000-0000-0000AA220000}"/>
    <cellStyle name="Normal 2 36 2" xfId="8873" xr:uid="{00000000-0005-0000-0000-0000AB220000}"/>
    <cellStyle name="Normal 2 36 2 2" xfId="8874" xr:uid="{00000000-0005-0000-0000-0000AC220000}"/>
    <cellStyle name="Normal 2 36 2 2 2" xfId="8875" xr:uid="{00000000-0005-0000-0000-0000AD220000}"/>
    <cellStyle name="Normal 2 36 2 2 2 2" xfId="8876" xr:uid="{00000000-0005-0000-0000-0000AE220000}"/>
    <cellStyle name="Normal 2 36 2 2 2 2 2" xfId="8877" xr:uid="{00000000-0005-0000-0000-0000AF220000}"/>
    <cellStyle name="Normal 2 36 2 2 3" xfId="8878" xr:uid="{00000000-0005-0000-0000-0000B0220000}"/>
    <cellStyle name="Normal 2 36 2 3" xfId="8879" xr:uid="{00000000-0005-0000-0000-0000B1220000}"/>
    <cellStyle name="Normal 2 36 2 4" xfId="8880" xr:uid="{00000000-0005-0000-0000-0000B2220000}"/>
    <cellStyle name="Normal 2 36 2 4 2" xfId="8881" xr:uid="{00000000-0005-0000-0000-0000B3220000}"/>
    <cellStyle name="Normal 2 36 3" xfId="8882" xr:uid="{00000000-0005-0000-0000-0000B4220000}"/>
    <cellStyle name="Normal 2 36 3 2" xfId="8883" xr:uid="{00000000-0005-0000-0000-0000B5220000}"/>
    <cellStyle name="Normal 2 36 3 2 2" xfId="8884" xr:uid="{00000000-0005-0000-0000-0000B6220000}"/>
    <cellStyle name="Normal 2 36 3 2 2 2" xfId="8885" xr:uid="{00000000-0005-0000-0000-0000B7220000}"/>
    <cellStyle name="Normal 2 36 3 3" xfId="8886" xr:uid="{00000000-0005-0000-0000-0000B8220000}"/>
    <cellStyle name="Normal 2 36 4" xfId="8887" xr:uid="{00000000-0005-0000-0000-0000B9220000}"/>
    <cellStyle name="Normal 2 36 4 2" xfId="8888" xr:uid="{00000000-0005-0000-0000-0000BA220000}"/>
    <cellStyle name="Normal 2 37" xfId="8889" xr:uid="{00000000-0005-0000-0000-0000BB220000}"/>
    <cellStyle name="Normal 2 38" xfId="8890" xr:uid="{00000000-0005-0000-0000-0000BC220000}"/>
    <cellStyle name="Normal 2 38 2" xfId="8891" xr:uid="{00000000-0005-0000-0000-0000BD220000}"/>
    <cellStyle name="Normal 2 38 2 2" xfId="8892" xr:uid="{00000000-0005-0000-0000-0000BE220000}"/>
    <cellStyle name="Normal 2 38 2 2 2" xfId="8893" xr:uid="{00000000-0005-0000-0000-0000BF220000}"/>
    <cellStyle name="Normal 2 38 3" xfId="8894" xr:uid="{00000000-0005-0000-0000-0000C0220000}"/>
    <cellStyle name="Normal 2 39" xfId="8895" xr:uid="{00000000-0005-0000-0000-0000C1220000}"/>
    <cellStyle name="Normal 2 4" xfId="8896" xr:uid="{00000000-0005-0000-0000-0000C2220000}"/>
    <cellStyle name="Normal 2 4 2" xfId="8897" xr:uid="{00000000-0005-0000-0000-0000C3220000}"/>
    <cellStyle name="Normal 2 4 3" xfId="8898" xr:uid="{00000000-0005-0000-0000-0000C4220000}"/>
    <cellStyle name="Normal 2 4 4" xfId="8899" xr:uid="{00000000-0005-0000-0000-0000C5220000}"/>
    <cellStyle name="Normal 2 4 5" xfId="8900" xr:uid="{00000000-0005-0000-0000-0000C6220000}"/>
    <cellStyle name="Normal 2 4 6" xfId="8901" xr:uid="{00000000-0005-0000-0000-0000C7220000}"/>
    <cellStyle name="Normal 2 40" xfId="8902" xr:uid="{00000000-0005-0000-0000-0000C8220000}"/>
    <cellStyle name="Normal 2 40 2" xfId="8903" xr:uid="{00000000-0005-0000-0000-0000C9220000}"/>
    <cellStyle name="Normal 2 41" xfId="8904" xr:uid="{00000000-0005-0000-0000-0000CA220000}"/>
    <cellStyle name="Normal 2 41 2" xfId="8905" xr:uid="{00000000-0005-0000-0000-0000CB220000}"/>
    <cellStyle name="Normal 2 42" xfId="8906" xr:uid="{00000000-0005-0000-0000-0000CC220000}"/>
    <cellStyle name="Normal 2 43" xfId="8907" xr:uid="{00000000-0005-0000-0000-0000CD220000}"/>
    <cellStyle name="Normal 2 44" xfId="8908" xr:uid="{00000000-0005-0000-0000-0000CE220000}"/>
    <cellStyle name="Normal 2 45" xfId="8909" xr:uid="{00000000-0005-0000-0000-0000CF220000}"/>
    <cellStyle name="Normal 2 46" xfId="24968" xr:uid="{4F3A5A71-AE7B-48B2-97E2-A893BDD356F3}"/>
    <cellStyle name="Normal 2 5" xfId="8910" xr:uid="{00000000-0005-0000-0000-0000D0220000}"/>
    <cellStyle name="Normal 2 5 2" xfId="8911" xr:uid="{00000000-0005-0000-0000-0000D1220000}"/>
    <cellStyle name="Normal 2 5 2 2" xfId="8912" xr:uid="{00000000-0005-0000-0000-0000D2220000}"/>
    <cellStyle name="Normal 2 5 2 3" xfId="8913" xr:uid="{00000000-0005-0000-0000-0000D3220000}"/>
    <cellStyle name="Normal 2 5 3" xfId="8914" xr:uid="{00000000-0005-0000-0000-0000D4220000}"/>
    <cellStyle name="Normal 2 5 3 2" xfId="8915" xr:uid="{00000000-0005-0000-0000-0000D5220000}"/>
    <cellStyle name="Normal 2 5 3 3" xfId="8916" xr:uid="{00000000-0005-0000-0000-0000D6220000}"/>
    <cellStyle name="Normal 2 5 4" xfId="8917" xr:uid="{00000000-0005-0000-0000-0000D7220000}"/>
    <cellStyle name="Normal 2 5 5" xfId="8918" xr:uid="{00000000-0005-0000-0000-0000D8220000}"/>
    <cellStyle name="Normal 2 5 6" xfId="8919" xr:uid="{00000000-0005-0000-0000-0000D9220000}"/>
    <cellStyle name="Normal 2 5 6 2" xfId="8920" xr:uid="{00000000-0005-0000-0000-0000DA220000}"/>
    <cellStyle name="Normal 2 5 7" xfId="8921" xr:uid="{00000000-0005-0000-0000-0000DB220000}"/>
    <cellStyle name="Normal 2 6" xfId="8922" xr:uid="{00000000-0005-0000-0000-0000DC220000}"/>
    <cellStyle name="Normal 2 6 2" xfId="8923" xr:uid="{00000000-0005-0000-0000-0000DD220000}"/>
    <cellStyle name="Normal 2 6 3" xfId="8924" xr:uid="{00000000-0005-0000-0000-0000DE220000}"/>
    <cellStyle name="Normal 2 6 4" xfId="8925" xr:uid="{00000000-0005-0000-0000-0000DF220000}"/>
    <cellStyle name="Normal 2 6 5" xfId="8926" xr:uid="{00000000-0005-0000-0000-0000E0220000}"/>
    <cellStyle name="Normal 2 6 6" xfId="8927" xr:uid="{00000000-0005-0000-0000-0000E1220000}"/>
    <cellStyle name="Normal 2 7" xfId="8928" xr:uid="{00000000-0005-0000-0000-0000E2220000}"/>
    <cellStyle name="Normal 2 7 2" xfId="8929" xr:uid="{00000000-0005-0000-0000-0000E3220000}"/>
    <cellStyle name="Normal 2 7 2 2" xfId="8930" xr:uid="{00000000-0005-0000-0000-0000E4220000}"/>
    <cellStyle name="Normal 2 7 2 3" xfId="8931" xr:uid="{00000000-0005-0000-0000-0000E5220000}"/>
    <cellStyle name="Normal 2 7 3" xfId="8932" xr:uid="{00000000-0005-0000-0000-0000E6220000}"/>
    <cellStyle name="Normal 2 7 3 2" xfId="8933" xr:uid="{00000000-0005-0000-0000-0000E7220000}"/>
    <cellStyle name="Normal 2 7 3 3" xfId="8934" xr:uid="{00000000-0005-0000-0000-0000E8220000}"/>
    <cellStyle name="Normal 2 7 4" xfId="8935" xr:uid="{00000000-0005-0000-0000-0000E9220000}"/>
    <cellStyle name="Normal 2 7 4 2" xfId="8936" xr:uid="{00000000-0005-0000-0000-0000EA220000}"/>
    <cellStyle name="Normal 2 7 5" xfId="8937" xr:uid="{00000000-0005-0000-0000-0000EB220000}"/>
    <cellStyle name="Normal 2 7 6" xfId="8938" xr:uid="{00000000-0005-0000-0000-0000EC220000}"/>
    <cellStyle name="Normal 2 7_TM TECHNOLOGIES" xfId="8939" xr:uid="{00000000-0005-0000-0000-0000ED220000}"/>
    <cellStyle name="Normal 2 8" xfId="8940" xr:uid="{00000000-0005-0000-0000-0000EE220000}"/>
    <cellStyle name="Normal 2 8 2" xfId="8941" xr:uid="{00000000-0005-0000-0000-0000EF220000}"/>
    <cellStyle name="Normal 2 8 3" xfId="8942" xr:uid="{00000000-0005-0000-0000-0000F0220000}"/>
    <cellStyle name="Normal 2 8 4" xfId="8943" xr:uid="{00000000-0005-0000-0000-0000F1220000}"/>
    <cellStyle name="Normal 2 8 5" xfId="8944" xr:uid="{00000000-0005-0000-0000-0000F2220000}"/>
    <cellStyle name="Normal 2 8 6" xfId="8945" xr:uid="{00000000-0005-0000-0000-0000F3220000}"/>
    <cellStyle name="Normal 2 9" xfId="8946" xr:uid="{00000000-0005-0000-0000-0000F4220000}"/>
    <cellStyle name="Normal 2 9 2" xfId="8947" xr:uid="{00000000-0005-0000-0000-0000F5220000}"/>
    <cellStyle name="Normal 2 9 3" xfId="8948" xr:uid="{00000000-0005-0000-0000-0000F6220000}"/>
    <cellStyle name="Normal 2 9 4" xfId="8949" xr:uid="{00000000-0005-0000-0000-0000F7220000}"/>
    <cellStyle name="Normal 2 9 5" xfId="8950" xr:uid="{00000000-0005-0000-0000-0000F8220000}"/>
    <cellStyle name="Normal 2 9 6" xfId="8951" xr:uid="{00000000-0005-0000-0000-0000F9220000}"/>
    <cellStyle name="Normal 20" xfId="8952" xr:uid="{00000000-0005-0000-0000-0000FA220000}"/>
    <cellStyle name="Normal 20 10" xfId="8953" xr:uid="{00000000-0005-0000-0000-0000FB220000}"/>
    <cellStyle name="Normal 20 10 10" xfId="8954" xr:uid="{00000000-0005-0000-0000-0000FC220000}"/>
    <cellStyle name="Normal 20 10 2" xfId="8955" xr:uid="{00000000-0005-0000-0000-0000FD220000}"/>
    <cellStyle name="Normal 20 10 3" xfId="8956" xr:uid="{00000000-0005-0000-0000-0000FE220000}"/>
    <cellStyle name="Normal 20 10 4" xfId="8957" xr:uid="{00000000-0005-0000-0000-0000FF220000}"/>
    <cellStyle name="Normal 20 10 5" xfId="8958" xr:uid="{00000000-0005-0000-0000-000000230000}"/>
    <cellStyle name="Normal 20 10 6" xfId="8959" xr:uid="{00000000-0005-0000-0000-000001230000}"/>
    <cellStyle name="Normal 20 10 7" xfId="8960" xr:uid="{00000000-0005-0000-0000-000002230000}"/>
    <cellStyle name="Normal 20 10 8" xfId="8961" xr:uid="{00000000-0005-0000-0000-000003230000}"/>
    <cellStyle name="Normal 20 10 9" xfId="8962" xr:uid="{00000000-0005-0000-0000-000004230000}"/>
    <cellStyle name="Normal 20 2" xfId="8963" xr:uid="{00000000-0005-0000-0000-000005230000}"/>
    <cellStyle name="Normal 20 2 2" xfId="8964" xr:uid="{00000000-0005-0000-0000-000006230000}"/>
    <cellStyle name="Normal 20 2 3" xfId="8965" xr:uid="{00000000-0005-0000-0000-000007230000}"/>
    <cellStyle name="Normal 20 3" xfId="8966" xr:uid="{00000000-0005-0000-0000-000008230000}"/>
    <cellStyle name="Normal 20 3 2" xfId="8967" xr:uid="{00000000-0005-0000-0000-000009230000}"/>
    <cellStyle name="Normal 20 3 3" xfId="8968" xr:uid="{00000000-0005-0000-0000-00000A230000}"/>
    <cellStyle name="Normal 20 4" xfId="8969" xr:uid="{00000000-0005-0000-0000-00000B230000}"/>
    <cellStyle name="Normal 20 4 2" xfId="8970" xr:uid="{00000000-0005-0000-0000-00000C230000}"/>
    <cellStyle name="Normal 20 5" xfId="8971" xr:uid="{00000000-0005-0000-0000-00000D230000}"/>
    <cellStyle name="Normal 20 6" xfId="8972" xr:uid="{00000000-0005-0000-0000-00000E230000}"/>
    <cellStyle name="Normal 21" xfId="8973" xr:uid="{00000000-0005-0000-0000-00000F230000}"/>
    <cellStyle name="Normal 21 10" xfId="8974" xr:uid="{00000000-0005-0000-0000-000010230000}"/>
    <cellStyle name="Normal 21 11" xfId="8975" xr:uid="{00000000-0005-0000-0000-000011230000}"/>
    <cellStyle name="Normal 21 2" xfId="8976" xr:uid="{00000000-0005-0000-0000-000012230000}"/>
    <cellStyle name="Normal 21 2 2" xfId="8977" xr:uid="{00000000-0005-0000-0000-000013230000}"/>
    <cellStyle name="Normal 21 2 3" xfId="8978" xr:uid="{00000000-0005-0000-0000-000014230000}"/>
    <cellStyle name="Normal 21 3" xfId="8979" xr:uid="{00000000-0005-0000-0000-000015230000}"/>
    <cellStyle name="Normal 21 3 2" xfId="8980" xr:uid="{00000000-0005-0000-0000-000016230000}"/>
    <cellStyle name="Normal 21 3 3" xfId="8981" xr:uid="{00000000-0005-0000-0000-000017230000}"/>
    <cellStyle name="Normal 21 4" xfId="8982" xr:uid="{00000000-0005-0000-0000-000018230000}"/>
    <cellStyle name="Normal 21 4 2" xfId="8983" xr:uid="{00000000-0005-0000-0000-000019230000}"/>
    <cellStyle name="Normal 21 4 3" xfId="8984" xr:uid="{00000000-0005-0000-0000-00001A230000}"/>
    <cellStyle name="Normal 21 5" xfId="8985" xr:uid="{00000000-0005-0000-0000-00001B230000}"/>
    <cellStyle name="Normal 21 5 2" xfId="8986" xr:uid="{00000000-0005-0000-0000-00001C230000}"/>
    <cellStyle name="Normal 21 6" xfId="8987" xr:uid="{00000000-0005-0000-0000-00001D230000}"/>
    <cellStyle name="Normal 21 6 2" xfId="8988" xr:uid="{00000000-0005-0000-0000-00001E230000}"/>
    <cellStyle name="Normal 21 7" xfId="8989" xr:uid="{00000000-0005-0000-0000-00001F230000}"/>
    <cellStyle name="Normal 21 7 2" xfId="8990" xr:uid="{00000000-0005-0000-0000-000020230000}"/>
    <cellStyle name="Normal 21 8" xfId="8991" xr:uid="{00000000-0005-0000-0000-000021230000}"/>
    <cellStyle name="Normal 21 8 2" xfId="8992" xr:uid="{00000000-0005-0000-0000-000022230000}"/>
    <cellStyle name="Normal 21 9" xfId="8993" xr:uid="{00000000-0005-0000-0000-000023230000}"/>
    <cellStyle name="Normal 22" xfId="8994" xr:uid="{00000000-0005-0000-0000-000024230000}"/>
    <cellStyle name="Normal 22 10" xfId="8995" xr:uid="{00000000-0005-0000-0000-000025230000}"/>
    <cellStyle name="Normal 22 11" xfId="8996" xr:uid="{00000000-0005-0000-0000-000026230000}"/>
    <cellStyle name="Normal 22 12" xfId="8997" xr:uid="{00000000-0005-0000-0000-000027230000}"/>
    <cellStyle name="Normal 22 13" xfId="8998" xr:uid="{00000000-0005-0000-0000-000028230000}"/>
    <cellStyle name="Normal 22 14" xfId="8999" xr:uid="{00000000-0005-0000-0000-000029230000}"/>
    <cellStyle name="Normal 22 15" xfId="9000" xr:uid="{00000000-0005-0000-0000-00002A230000}"/>
    <cellStyle name="Normal 22 16" xfId="9001" xr:uid="{00000000-0005-0000-0000-00002B230000}"/>
    <cellStyle name="Normal 22 17" xfId="9002" xr:uid="{00000000-0005-0000-0000-00002C230000}"/>
    <cellStyle name="Normal 22 18" xfId="9003" xr:uid="{00000000-0005-0000-0000-00002D230000}"/>
    <cellStyle name="Normal 22 19" xfId="9004" xr:uid="{00000000-0005-0000-0000-00002E230000}"/>
    <cellStyle name="Normal 22 2" xfId="9005" xr:uid="{00000000-0005-0000-0000-00002F230000}"/>
    <cellStyle name="Normal 22 2 2" xfId="9006" xr:uid="{00000000-0005-0000-0000-000030230000}"/>
    <cellStyle name="Normal 22 2 3" xfId="9007" xr:uid="{00000000-0005-0000-0000-000031230000}"/>
    <cellStyle name="Normal 22 20" xfId="9008" xr:uid="{00000000-0005-0000-0000-000032230000}"/>
    <cellStyle name="Normal 22 21" xfId="9009" xr:uid="{00000000-0005-0000-0000-000033230000}"/>
    <cellStyle name="Normal 22 22" xfId="9010" xr:uid="{00000000-0005-0000-0000-000034230000}"/>
    <cellStyle name="Normal 22 23" xfId="9011" xr:uid="{00000000-0005-0000-0000-000035230000}"/>
    <cellStyle name="Normal 22 24" xfId="9012" xr:uid="{00000000-0005-0000-0000-000036230000}"/>
    <cellStyle name="Normal 22 25" xfId="9013" xr:uid="{00000000-0005-0000-0000-000037230000}"/>
    <cellStyle name="Normal 22 3" xfId="9014" xr:uid="{00000000-0005-0000-0000-000038230000}"/>
    <cellStyle name="Normal 22 3 2" xfId="9015" xr:uid="{00000000-0005-0000-0000-000039230000}"/>
    <cellStyle name="Normal 22 3 3" xfId="9016" xr:uid="{00000000-0005-0000-0000-00003A230000}"/>
    <cellStyle name="Normal 22 4" xfId="9017" xr:uid="{00000000-0005-0000-0000-00003B230000}"/>
    <cellStyle name="Normal 22 5" xfId="9018" xr:uid="{00000000-0005-0000-0000-00003C230000}"/>
    <cellStyle name="Normal 22 6" xfId="9019" xr:uid="{00000000-0005-0000-0000-00003D230000}"/>
    <cellStyle name="Normal 22 7" xfId="9020" xr:uid="{00000000-0005-0000-0000-00003E230000}"/>
    <cellStyle name="Normal 22 8" xfId="9021" xr:uid="{00000000-0005-0000-0000-00003F230000}"/>
    <cellStyle name="Normal 22 9" xfId="9022" xr:uid="{00000000-0005-0000-0000-000040230000}"/>
    <cellStyle name="Normal 23" xfId="9023" xr:uid="{00000000-0005-0000-0000-000041230000}"/>
    <cellStyle name="Normal 23 10" xfId="9024" xr:uid="{00000000-0005-0000-0000-000042230000}"/>
    <cellStyle name="Normal 23 11" xfId="9025" xr:uid="{00000000-0005-0000-0000-000043230000}"/>
    <cellStyle name="Normal 23 12" xfId="9026" xr:uid="{00000000-0005-0000-0000-000044230000}"/>
    <cellStyle name="Normal 23 13" xfId="9027" xr:uid="{00000000-0005-0000-0000-000045230000}"/>
    <cellStyle name="Normal 23 14" xfId="9028" xr:uid="{00000000-0005-0000-0000-000046230000}"/>
    <cellStyle name="Normal 23 15" xfId="9029" xr:uid="{00000000-0005-0000-0000-000047230000}"/>
    <cellStyle name="Normal 23 16" xfId="9030" xr:uid="{00000000-0005-0000-0000-000048230000}"/>
    <cellStyle name="Normal 23 17" xfId="9031" xr:uid="{00000000-0005-0000-0000-000049230000}"/>
    <cellStyle name="Normal 23 18" xfId="9032" xr:uid="{00000000-0005-0000-0000-00004A230000}"/>
    <cellStyle name="Normal 23 19" xfId="9033" xr:uid="{00000000-0005-0000-0000-00004B230000}"/>
    <cellStyle name="Normal 23 2" xfId="9034" xr:uid="{00000000-0005-0000-0000-00004C230000}"/>
    <cellStyle name="Normal 23 20" xfId="9035" xr:uid="{00000000-0005-0000-0000-00004D230000}"/>
    <cellStyle name="Normal 23 21" xfId="9036" xr:uid="{00000000-0005-0000-0000-00004E230000}"/>
    <cellStyle name="Normal 23 22" xfId="9037" xr:uid="{00000000-0005-0000-0000-00004F230000}"/>
    <cellStyle name="Normal 23 23" xfId="9038" xr:uid="{00000000-0005-0000-0000-000050230000}"/>
    <cellStyle name="Normal 23 24" xfId="9039" xr:uid="{00000000-0005-0000-0000-000051230000}"/>
    <cellStyle name="Normal 23 25" xfId="9040" xr:uid="{00000000-0005-0000-0000-000052230000}"/>
    <cellStyle name="Normal 23 3" xfId="9041" xr:uid="{00000000-0005-0000-0000-000053230000}"/>
    <cellStyle name="Normal 23 4" xfId="9042" xr:uid="{00000000-0005-0000-0000-000054230000}"/>
    <cellStyle name="Normal 23 5" xfId="9043" xr:uid="{00000000-0005-0000-0000-000055230000}"/>
    <cellStyle name="Normal 23 6" xfId="9044" xr:uid="{00000000-0005-0000-0000-000056230000}"/>
    <cellStyle name="Normal 23 7" xfId="9045" xr:uid="{00000000-0005-0000-0000-000057230000}"/>
    <cellStyle name="Normal 23 8" xfId="9046" xr:uid="{00000000-0005-0000-0000-000058230000}"/>
    <cellStyle name="Normal 23 9" xfId="9047" xr:uid="{00000000-0005-0000-0000-000059230000}"/>
    <cellStyle name="Normal 24" xfId="9048" xr:uid="{00000000-0005-0000-0000-00005A230000}"/>
    <cellStyle name="Normal 24 10" xfId="9049" xr:uid="{00000000-0005-0000-0000-00005B230000}"/>
    <cellStyle name="Normal 24 10 10" xfId="9050" xr:uid="{00000000-0005-0000-0000-00005C230000}"/>
    <cellStyle name="Normal 24 10 11" xfId="9051" xr:uid="{00000000-0005-0000-0000-00005D230000}"/>
    <cellStyle name="Normal 24 10 12" xfId="9052" xr:uid="{00000000-0005-0000-0000-00005E230000}"/>
    <cellStyle name="Normal 24 10 13" xfId="9053" xr:uid="{00000000-0005-0000-0000-00005F230000}"/>
    <cellStyle name="Normal 24 10 14" xfId="9054" xr:uid="{00000000-0005-0000-0000-000060230000}"/>
    <cellStyle name="Normal 24 10 15" xfId="9055" xr:uid="{00000000-0005-0000-0000-000061230000}"/>
    <cellStyle name="Normal 24 10 2" xfId="9056" xr:uid="{00000000-0005-0000-0000-000062230000}"/>
    <cellStyle name="Normal 24 10 2 10" xfId="9057" xr:uid="{00000000-0005-0000-0000-000063230000}"/>
    <cellStyle name="Normal 24 10 2 11" xfId="9058" xr:uid="{00000000-0005-0000-0000-000064230000}"/>
    <cellStyle name="Normal 24 10 2 12" xfId="9059" xr:uid="{00000000-0005-0000-0000-000065230000}"/>
    <cellStyle name="Normal 24 10 2 13" xfId="9060" xr:uid="{00000000-0005-0000-0000-000066230000}"/>
    <cellStyle name="Normal 24 10 2 14" xfId="9061" xr:uid="{00000000-0005-0000-0000-000067230000}"/>
    <cellStyle name="Normal 24 10 2 2" xfId="9062" xr:uid="{00000000-0005-0000-0000-000068230000}"/>
    <cellStyle name="Normal 24 10 2 3" xfId="9063" xr:uid="{00000000-0005-0000-0000-000069230000}"/>
    <cellStyle name="Normal 24 10 2 4" xfId="9064" xr:uid="{00000000-0005-0000-0000-00006A230000}"/>
    <cellStyle name="Normal 24 10 2 5" xfId="9065" xr:uid="{00000000-0005-0000-0000-00006B230000}"/>
    <cellStyle name="Normal 24 10 2 6" xfId="9066" xr:uid="{00000000-0005-0000-0000-00006C230000}"/>
    <cellStyle name="Normal 24 10 2 7" xfId="9067" xr:uid="{00000000-0005-0000-0000-00006D230000}"/>
    <cellStyle name="Normal 24 10 2 8" xfId="9068" xr:uid="{00000000-0005-0000-0000-00006E230000}"/>
    <cellStyle name="Normal 24 10 2 9" xfId="9069" xr:uid="{00000000-0005-0000-0000-00006F230000}"/>
    <cellStyle name="Normal 24 10 3" xfId="9070" xr:uid="{00000000-0005-0000-0000-000070230000}"/>
    <cellStyle name="Normal 24 10 3 10" xfId="9071" xr:uid="{00000000-0005-0000-0000-000071230000}"/>
    <cellStyle name="Normal 24 10 3 2" xfId="9072" xr:uid="{00000000-0005-0000-0000-000072230000}"/>
    <cellStyle name="Normal 24 10 3 3" xfId="9073" xr:uid="{00000000-0005-0000-0000-000073230000}"/>
    <cellStyle name="Normal 24 10 3 4" xfId="9074" xr:uid="{00000000-0005-0000-0000-000074230000}"/>
    <cellStyle name="Normal 24 10 3 5" xfId="9075" xr:uid="{00000000-0005-0000-0000-000075230000}"/>
    <cellStyle name="Normal 24 10 3 6" xfId="9076" xr:uid="{00000000-0005-0000-0000-000076230000}"/>
    <cellStyle name="Normal 24 10 3 7" xfId="9077" xr:uid="{00000000-0005-0000-0000-000077230000}"/>
    <cellStyle name="Normal 24 10 3 8" xfId="9078" xr:uid="{00000000-0005-0000-0000-000078230000}"/>
    <cellStyle name="Normal 24 10 3 9" xfId="9079" xr:uid="{00000000-0005-0000-0000-000079230000}"/>
    <cellStyle name="Normal 24 10 4" xfId="9080" xr:uid="{00000000-0005-0000-0000-00007A230000}"/>
    <cellStyle name="Normal 24 10 5" xfId="9081" xr:uid="{00000000-0005-0000-0000-00007B230000}"/>
    <cellStyle name="Normal 24 10 6" xfId="9082" xr:uid="{00000000-0005-0000-0000-00007C230000}"/>
    <cellStyle name="Normal 24 10 7" xfId="9083" xr:uid="{00000000-0005-0000-0000-00007D230000}"/>
    <cellStyle name="Normal 24 10 8" xfId="9084" xr:uid="{00000000-0005-0000-0000-00007E230000}"/>
    <cellStyle name="Normal 24 10 9" xfId="9085" xr:uid="{00000000-0005-0000-0000-00007F230000}"/>
    <cellStyle name="Normal 24 11" xfId="9086" xr:uid="{00000000-0005-0000-0000-000080230000}"/>
    <cellStyle name="Normal 24 11 10" xfId="9087" xr:uid="{00000000-0005-0000-0000-000081230000}"/>
    <cellStyle name="Normal 24 11 11" xfId="9088" xr:uid="{00000000-0005-0000-0000-000082230000}"/>
    <cellStyle name="Normal 24 11 12" xfId="9089" xr:uid="{00000000-0005-0000-0000-000083230000}"/>
    <cellStyle name="Normal 24 11 13" xfId="9090" xr:uid="{00000000-0005-0000-0000-000084230000}"/>
    <cellStyle name="Normal 24 11 14" xfId="9091" xr:uid="{00000000-0005-0000-0000-000085230000}"/>
    <cellStyle name="Normal 24 11 15" xfId="9092" xr:uid="{00000000-0005-0000-0000-000086230000}"/>
    <cellStyle name="Normal 24 11 2" xfId="9093" xr:uid="{00000000-0005-0000-0000-000087230000}"/>
    <cellStyle name="Normal 24 11 2 10" xfId="9094" xr:uid="{00000000-0005-0000-0000-000088230000}"/>
    <cellStyle name="Normal 24 11 2 11" xfId="9095" xr:uid="{00000000-0005-0000-0000-000089230000}"/>
    <cellStyle name="Normal 24 11 2 12" xfId="9096" xr:uid="{00000000-0005-0000-0000-00008A230000}"/>
    <cellStyle name="Normal 24 11 2 13" xfId="9097" xr:uid="{00000000-0005-0000-0000-00008B230000}"/>
    <cellStyle name="Normal 24 11 2 14" xfId="9098" xr:uid="{00000000-0005-0000-0000-00008C230000}"/>
    <cellStyle name="Normal 24 11 2 2" xfId="9099" xr:uid="{00000000-0005-0000-0000-00008D230000}"/>
    <cellStyle name="Normal 24 11 2 3" xfId="9100" xr:uid="{00000000-0005-0000-0000-00008E230000}"/>
    <cellStyle name="Normal 24 11 2 4" xfId="9101" xr:uid="{00000000-0005-0000-0000-00008F230000}"/>
    <cellStyle name="Normal 24 11 2 5" xfId="9102" xr:uid="{00000000-0005-0000-0000-000090230000}"/>
    <cellStyle name="Normal 24 11 2 6" xfId="9103" xr:uid="{00000000-0005-0000-0000-000091230000}"/>
    <cellStyle name="Normal 24 11 2 7" xfId="9104" xr:uid="{00000000-0005-0000-0000-000092230000}"/>
    <cellStyle name="Normal 24 11 2 8" xfId="9105" xr:uid="{00000000-0005-0000-0000-000093230000}"/>
    <cellStyle name="Normal 24 11 2 9" xfId="9106" xr:uid="{00000000-0005-0000-0000-000094230000}"/>
    <cellStyle name="Normal 24 11 3" xfId="9107" xr:uid="{00000000-0005-0000-0000-000095230000}"/>
    <cellStyle name="Normal 24 11 3 10" xfId="9108" xr:uid="{00000000-0005-0000-0000-000096230000}"/>
    <cellStyle name="Normal 24 11 3 2" xfId="9109" xr:uid="{00000000-0005-0000-0000-000097230000}"/>
    <cellStyle name="Normal 24 11 3 3" xfId="9110" xr:uid="{00000000-0005-0000-0000-000098230000}"/>
    <cellStyle name="Normal 24 11 3 4" xfId="9111" xr:uid="{00000000-0005-0000-0000-000099230000}"/>
    <cellStyle name="Normal 24 11 3 5" xfId="9112" xr:uid="{00000000-0005-0000-0000-00009A230000}"/>
    <cellStyle name="Normal 24 11 3 6" xfId="9113" xr:uid="{00000000-0005-0000-0000-00009B230000}"/>
    <cellStyle name="Normal 24 11 3 7" xfId="9114" xr:uid="{00000000-0005-0000-0000-00009C230000}"/>
    <cellStyle name="Normal 24 11 3 8" xfId="9115" xr:uid="{00000000-0005-0000-0000-00009D230000}"/>
    <cellStyle name="Normal 24 11 3 9" xfId="9116" xr:uid="{00000000-0005-0000-0000-00009E230000}"/>
    <cellStyle name="Normal 24 11 4" xfId="9117" xr:uid="{00000000-0005-0000-0000-00009F230000}"/>
    <cellStyle name="Normal 24 11 5" xfId="9118" xr:uid="{00000000-0005-0000-0000-0000A0230000}"/>
    <cellStyle name="Normal 24 11 6" xfId="9119" xr:uid="{00000000-0005-0000-0000-0000A1230000}"/>
    <cellStyle name="Normal 24 11 7" xfId="9120" xr:uid="{00000000-0005-0000-0000-0000A2230000}"/>
    <cellStyle name="Normal 24 11 8" xfId="9121" xr:uid="{00000000-0005-0000-0000-0000A3230000}"/>
    <cellStyle name="Normal 24 11 9" xfId="9122" xr:uid="{00000000-0005-0000-0000-0000A4230000}"/>
    <cellStyle name="Normal 24 12" xfId="9123" xr:uid="{00000000-0005-0000-0000-0000A5230000}"/>
    <cellStyle name="Normal 24 12 10" xfId="9124" xr:uid="{00000000-0005-0000-0000-0000A6230000}"/>
    <cellStyle name="Normal 24 12 11" xfId="9125" xr:uid="{00000000-0005-0000-0000-0000A7230000}"/>
    <cellStyle name="Normal 24 12 12" xfId="9126" xr:uid="{00000000-0005-0000-0000-0000A8230000}"/>
    <cellStyle name="Normal 24 12 13" xfId="9127" xr:uid="{00000000-0005-0000-0000-0000A9230000}"/>
    <cellStyle name="Normal 24 12 14" xfId="9128" xr:uid="{00000000-0005-0000-0000-0000AA230000}"/>
    <cellStyle name="Normal 24 12 15" xfId="9129" xr:uid="{00000000-0005-0000-0000-0000AB230000}"/>
    <cellStyle name="Normal 24 12 2" xfId="9130" xr:uid="{00000000-0005-0000-0000-0000AC230000}"/>
    <cellStyle name="Normal 24 12 2 10" xfId="9131" xr:uid="{00000000-0005-0000-0000-0000AD230000}"/>
    <cellStyle name="Normal 24 12 2 11" xfId="9132" xr:uid="{00000000-0005-0000-0000-0000AE230000}"/>
    <cellStyle name="Normal 24 12 2 12" xfId="9133" xr:uid="{00000000-0005-0000-0000-0000AF230000}"/>
    <cellStyle name="Normal 24 12 2 13" xfId="9134" xr:uid="{00000000-0005-0000-0000-0000B0230000}"/>
    <cellStyle name="Normal 24 12 2 14" xfId="9135" xr:uid="{00000000-0005-0000-0000-0000B1230000}"/>
    <cellStyle name="Normal 24 12 2 2" xfId="9136" xr:uid="{00000000-0005-0000-0000-0000B2230000}"/>
    <cellStyle name="Normal 24 12 2 3" xfId="9137" xr:uid="{00000000-0005-0000-0000-0000B3230000}"/>
    <cellStyle name="Normal 24 12 2 4" xfId="9138" xr:uid="{00000000-0005-0000-0000-0000B4230000}"/>
    <cellStyle name="Normal 24 12 2 5" xfId="9139" xr:uid="{00000000-0005-0000-0000-0000B5230000}"/>
    <cellStyle name="Normal 24 12 2 6" xfId="9140" xr:uid="{00000000-0005-0000-0000-0000B6230000}"/>
    <cellStyle name="Normal 24 12 2 7" xfId="9141" xr:uid="{00000000-0005-0000-0000-0000B7230000}"/>
    <cellStyle name="Normal 24 12 2 8" xfId="9142" xr:uid="{00000000-0005-0000-0000-0000B8230000}"/>
    <cellStyle name="Normal 24 12 2 9" xfId="9143" xr:uid="{00000000-0005-0000-0000-0000B9230000}"/>
    <cellStyle name="Normal 24 12 3" xfId="9144" xr:uid="{00000000-0005-0000-0000-0000BA230000}"/>
    <cellStyle name="Normal 24 12 3 10" xfId="9145" xr:uid="{00000000-0005-0000-0000-0000BB230000}"/>
    <cellStyle name="Normal 24 12 3 2" xfId="9146" xr:uid="{00000000-0005-0000-0000-0000BC230000}"/>
    <cellStyle name="Normal 24 12 3 3" xfId="9147" xr:uid="{00000000-0005-0000-0000-0000BD230000}"/>
    <cellStyle name="Normal 24 12 3 4" xfId="9148" xr:uid="{00000000-0005-0000-0000-0000BE230000}"/>
    <cellStyle name="Normal 24 12 3 5" xfId="9149" xr:uid="{00000000-0005-0000-0000-0000BF230000}"/>
    <cellStyle name="Normal 24 12 3 6" xfId="9150" xr:uid="{00000000-0005-0000-0000-0000C0230000}"/>
    <cellStyle name="Normal 24 12 3 7" xfId="9151" xr:uid="{00000000-0005-0000-0000-0000C1230000}"/>
    <cellStyle name="Normal 24 12 3 8" xfId="9152" xr:uid="{00000000-0005-0000-0000-0000C2230000}"/>
    <cellStyle name="Normal 24 12 3 9" xfId="9153" xr:uid="{00000000-0005-0000-0000-0000C3230000}"/>
    <cellStyle name="Normal 24 12 4" xfId="9154" xr:uid="{00000000-0005-0000-0000-0000C4230000}"/>
    <cellStyle name="Normal 24 12 5" xfId="9155" xr:uid="{00000000-0005-0000-0000-0000C5230000}"/>
    <cellStyle name="Normal 24 12 6" xfId="9156" xr:uid="{00000000-0005-0000-0000-0000C6230000}"/>
    <cellStyle name="Normal 24 12 7" xfId="9157" xr:uid="{00000000-0005-0000-0000-0000C7230000}"/>
    <cellStyle name="Normal 24 12 8" xfId="9158" xr:uid="{00000000-0005-0000-0000-0000C8230000}"/>
    <cellStyle name="Normal 24 12 9" xfId="9159" xr:uid="{00000000-0005-0000-0000-0000C9230000}"/>
    <cellStyle name="Normal 24 13" xfId="9160" xr:uid="{00000000-0005-0000-0000-0000CA230000}"/>
    <cellStyle name="Normal 24 13 10" xfId="9161" xr:uid="{00000000-0005-0000-0000-0000CB230000}"/>
    <cellStyle name="Normal 24 13 11" xfId="9162" xr:uid="{00000000-0005-0000-0000-0000CC230000}"/>
    <cellStyle name="Normal 24 13 12" xfId="9163" xr:uid="{00000000-0005-0000-0000-0000CD230000}"/>
    <cellStyle name="Normal 24 13 13" xfId="9164" xr:uid="{00000000-0005-0000-0000-0000CE230000}"/>
    <cellStyle name="Normal 24 13 14" xfId="9165" xr:uid="{00000000-0005-0000-0000-0000CF230000}"/>
    <cellStyle name="Normal 24 13 15" xfId="9166" xr:uid="{00000000-0005-0000-0000-0000D0230000}"/>
    <cellStyle name="Normal 24 13 2" xfId="9167" xr:uid="{00000000-0005-0000-0000-0000D1230000}"/>
    <cellStyle name="Normal 24 13 2 10" xfId="9168" xr:uid="{00000000-0005-0000-0000-0000D2230000}"/>
    <cellStyle name="Normal 24 13 2 11" xfId="9169" xr:uid="{00000000-0005-0000-0000-0000D3230000}"/>
    <cellStyle name="Normal 24 13 2 12" xfId="9170" xr:uid="{00000000-0005-0000-0000-0000D4230000}"/>
    <cellStyle name="Normal 24 13 2 13" xfId="9171" xr:uid="{00000000-0005-0000-0000-0000D5230000}"/>
    <cellStyle name="Normal 24 13 2 14" xfId="9172" xr:uid="{00000000-0005-0000-0000-0000D6230000}"/>
    <cellStyle name="Normal 24 13 2 2" xfId="9173" xr:uid="{00000000-0005-0000-0000-0000D7230000}"/>
    <cellStyle name="Normal 24 13 2 3" xfId="9174" xr:uid="{00000000-0005-0000-0000-0000D8230000}"/>
    <cellStyle name="Normal 24 13 2 4" xfId="9175" xr:uid="{00000000-0005-0000-0000-0000D9230000}"/>
    <cellStyle name="Normal 24 13 2 5" xfId="9176" xr:uid="{00000000-0005-0000-0000-0000DA230000}"/>
    <cellStyle name="Normal 24 13 2 6" xfId="9177" xr:uid="{00000000-0005-0000-0000-0000DB230000}"/>
    <cellStyle name="Normal 24 13 2 7" xfId="9178" xr:uid="{00000000-0005-0000-0000-0000DC230000}"/>
    <cellStyle name="Normal 24 13 2 8" xfId="9179" xr:uid="{00000000-0005-0000-0000-0000DD230000}"/>
    <cellStyle name="Normal 24 13 2 9" xfId="9180" xr:uid="{00000000-0005-0000-0000-0000DE230000}"/>
    <cellStyle name="Normal 24 13 3" xfId="9181" xr:uid="{00000000-0005-0000-0000-0000DF230000}"/>
    <cellStyle name="Normal 24 13 3 10" xfId="9182" xr:uid="{00000000-0005-0000-0000-0000E0230000}"/>
    <cellStyle name="Normal 24 13 3 2" xfId="9183" xr:uid="{00000000-0005-0000-0000-0000E1230000}"/>
    <cellStyle name="Normal 24 13 3 3" xfId="9184" xr:uid="{00000000-0005-0000-0000-0000E2230000}"/>
    <cellStyle name="Normal 24 13 3 4" xfId="9185" xr:uid="{00000000-0005-0000-0000-0000E3230000}"/>
    <cellStyle name="Normal 24 13 3 5" xfId="9186" xr:uid="{00000000-0005-0000-0000-0000E4230000}"/>
    <cellStyle name="Normal 24 13 3 6" xfId="9187" xr:uid="{00000000-0005-0000-0000-0000E5230000}"/>
    <cellStyle name="Normal 24 13 3 7" xfId="9188" xr:uid="{00000000-0005-0000-0000-0000E6230000}"/>
    <cellStyle name="Normal 24 13 3 8" xfId="9189" xr:uid="{00000000-0005-0000-0000-0000E7230000}"/>
    <cellStyle name="Normal 24 13 3 9" xfId="9190" xr:uid="{00000000-0005-0000-0000-0000E8230000}"/>
    <cellStyle name="Normal 24 13 4" xfId="9191" xr:uid="{00000000-0005-0000-0000-0000E9230000}"/>
    <cellStyle name="Normal 24 13 5" xfId="9192" xr:uid="{00000000-0005-0000-0000-0000EA230000}"/>
    <cellStyle name="Normal 24 13 6" xfId="9193" xr:uid="{00000000-0005-0000-0000-0000EB230000}"/>
    <cellStyle name="Normal 24 13 7" xfId="9194" xr:uid="{00000000-0005-0000-0000-0000EC230000}"/>
    <cellStyle name="Normal 24 13 8" xfId="9195" xr:uid="{00000000-0005-0000-0000-0000ED230000}"/>
    <cellStyle name="Normal 24 13 9" xfId="9196" xr:uid="{00000000-0005-0000-0000-0000EE230000}"/>
    <cellStyle name="Normal 24 14" xfId="9197" xr:uid="{00000000-0005-0000-0000-0000EF230000}"/>
    <cellStyle name="Normal 24 14 10" xfId="9198" xr:uid="{00000000-0005-0000-0000-0000F0230000}"/>
    <cellStyle name="Normal 24 14 11" xfId="9199" xr:uid="{00000000-0005-0000-0000-0000F1230000}"/>
    <cellStyle name="Normal 24 14 12" xfId="9200" xr:uid="{00000000-0005-0000-0000-0000F2230000}"/>
    <cellStyle name="Normal 24 14 13" xfId="9201" xr:uid="{00000000-0005-0000-0000-0000F3230000}"/>
    <cellStyle name="Normal 24 14 14" xfId="9202" xr:uid="{00000000-0005-0000-0000-0000F4230000}"/>
    <cellStyle name="Normal 24 14 15" xfId="9203" xr:uid="{00000000-0005-0000-0000-0000F5230000}"/>
    <cellStyle name="Normal 24 14 2" xfId="9204" xr:uid="{00000000-0005-0000-0000-0000F6230000}"/>
    <cellStyle name="Normal 24 14 2 10" xfId="9205" xr:uid="{00000000-0005-0000-0000-0000F7230000}"/>
    <cellStyle name="Normal 24 14 2 11" xfId="9206" xr:uid="{00000000-0005-0000-0000-0000F8230000}"/>
    <cellStyle name="Normal 24 14 2 12" xfId="9207" xr:uid="{00000000-0005-0000-0000-0000F9230000}"/>
    <cellStyle name="Normal 24 14 2 13" xfId="9208" xr:uid="{00000000-0005-0000-0000-0000FA230000}"/>
    <cellStyle name="Normal 24 14 2 14" xfId="9209" xr:uid="{00000000-0005-0000-0000-0000FB230000}"/>
    <cellStyle name="Normal 24 14 2 2" xfId="9210" xr:uid="{00000000-0005-0000-0000-0000FC230000}"/>
    <cellStyle name="Normal 24 14 2 3" xfId="9211" xr:uid="{00000000-0005-0000-0000-0000FD230000}"/>
    <cellStyle name="Normal 24 14 2 4" xfId="9212" xr:uid="{00000000-0005-0000-0000-0000FE230000}"/>
    <cellStyle name="Normal 24 14 2 5" xfId="9213" xr:uid="{00000000-0005-0000-0000-0000FF230000}"/>
    <cellStyle name="Normal 24 14 2 6" xfId="9214" xr:uid="{00000000-0005-0000-0000-000000240000}"/>
    <cellStyle name="Normal 24 14 2 7" xfId="9215" xr:uid="{00000000-0005-0000-0000-000001240000}"/>
    <cellStyle name="Normal 24 14 2 8" xfId="9216" xr:uid="{00000000-0005-0000-0000-000002240000}"/>
    <cellStyle name="Normal 24 14 2 9" xfId="9217" xr:uid="{00000000-0005-0000-0000-000003240000}"/>
    <cellStyle name="Normal 24 14 3" xfId="9218" xr:uid="{00000000-0005-0000-0000-000004240000}"/>
    <cellStyle name="Normal 24 14 3 10" xfId="9219" xr:uid="{00000000-0005-0000-0000-000005240000}"/>
    <cellStyle name="Normal 24 14 3 2" xfId="9220" xr:uid="{00000000-0005-0000-0000-000006240000}"/>
    <cellStyle name="Normal 24 14 3 3" xfId="9221" xr:uid="{00000000-0005-0000-0000-000007240000}"/>
    <cellStyle name="Normal 24 14 3 4" xfId="9222" xr:uid="{00000000-0005-0000-0000-000008240000}"/>
    <cellStyle name="Normal 24 14 3 5" xfId="9223" xr:uid="{00000000-0005-0000-0000-000009240000}"/>
    <cellStyle name="Normal 24 14 3 6" xfId="9224" xr:uid="{00000000-0005-0000-0000-00000A240000}"/>
    <cellStyle name="Normal 24 14 3 7" xfId="9225" xr:uid="{00000000-0005-0000-0000-00000B240000}"/>
    <cellStyle name="Normal 24 14 3 8" xfId="9226" xr:uid="{00000000-0005-0000-0000-00000C240000}"/>
    <cellStyle name="Normal 24 14 3 9" xfId="9227" xr:uid="{00000000-0005-0000-0000-00000D240000}"/>
    <cellStyle name="Normal 24 14 4" xfId="9228" xr:uid="{00000000-0005-0000-0000-00000E240000}"/>
    <cellStyle name="Normal 24 14 5" xfId="9229" xr:uid="{00000000-0005-0000-0000-00000F240000}"/>
    <cellStyle name="Normal 24 14 6" xfId="9230" xr:uid="{00000000-0005-0000-0000-000010240000}"/>
    <cellStyle name="Normal 24 14 7" xfId="9231" xr:uid="{00000000-0005-0000-0000-000011240000}"/>
    <cellStyle name="Normal 24 14 8" xfId="9232" xr:uid="{00000000-0005-0000-0000-000012240000}"/>
    <cellStyle name="Normal 24 14 9" xfId="9233" xr:uid="{00000000-0005-0000-0000-000013240000}"/>
    <cellStyle name="Normal 24 15" xfId="9234" xr:uid="{00000000-0005-0000-0000-000014240000}"/>
    <cellStyle name="Normal 24 15 10" xfId="9235" xr:uid="{00000000-0005-0000-0000-000015240000}"/>
    <cellStyle name="Normal 24 15 11" xfId="9236" xr:uid="{00000000-0005-0000-0000-000016240000}"/>
    <cellStyle name="Normal 24 15 12" xfId="9237" xr:uid="{00000000-0005-0000-0000-000017240000}"/>
    <cellStyle name="Normal 24 15 13" xfId="9238" xr:uid="{00000000-0005-0000-0000-000018240000}"/>
    <cellStyle name="Normal 24 15 14" xfId="9239" xr:uid="{00000000-0005-0000-0000-000019240000}"/>
    <cellStyle name="Normal 24 15 15" xfId="9240" xr:uid="{00000000-0005-0000-0000-00001A240000}"/>
    <cellStyle name="Normal 24 15 2" xfId="9241" xr:uid="{00000000-0005-0000-0000-00001B240000}"/>
    <cellStyle name="Normal 24 15 2 10" xfId="9242" xr:uid="{00000000-0005-0000-0000-00001C240000}"/>
    <cellStyle name="Normal 24 15 2 11" xfId="9243" xr:uid="{00000000-0005-0000-0000-00001D240000}"/>
    <cellStyle name="Normal 24 15 2 12" xfId="9244" xr:uid="{00000000-0005-0000-0000-00001E240000}"/>
    <cellStyle name="Normal 24 15 2 13" xfId="9245" xr:uid="{00000000-0005-0000-0000-00001F240000}"/>
    <cellStyle name="Normal 24 15 2 14" xfId="9246" xr:uid="{00000000-0005-0000-0000-000020240000}"/>
    <cellStyle name="Normal 24 15 2 2" xfId="9247" xr:uid="{00000000-0005-0000-0000-000021240000}"/>
    <cellStyle name="Normal 24 15 2 3" xfId="9248" xr:uid="{00000000-0005-0000-0000-000022240000}"/>
    <cellStyle name="Normal 24 15 2 4" xfId="9249" xr:uid="{00000000-0005-0000-0000-000023240000}"/>
    <cellStyle name="Normal 24 15 2 5" xfId="9250" xr:uid="{00000000-0005-0000-0000-000024240000}"/>
    <cellStyle name="Normal 24 15 2 6" xfId="9251" xr:uid="{00000000-0005-0000-0000-000025240000}"/>
    <cellStyle name="Normal 24 15 2 7" xfId="9252" xr:uid="{00000000-0005-0000-0000-000026240000}"/>
    <cellStyle name="Normal 24 15 2 8" xfId="9253" xr:uid="{00000000-0005-0000-0000-000027240000}"/>
    <cellStyle name="Normal 24 15 2 9" xfId="9254" xr:uid="{00000000-0005-0000-0000-000028240000}"/>
    <cellStyle name="Normal 24 15 3" xfId="9255" xr:uid="{00000000-0005-0000-0000-000029240000}"/>
    <cellStyle name="Normal 24 15 3 10" xfId="9256" xr:uid="{00000000-0005-0000-0000-00002A240000}"/>
    <cellStyle name="Normal 24 15 3 2" xfId="9257" xr:uid="{00000000-0005-0000-0000-00002B240000}"/>
    <cellStyle name="Normal 24 15 3 3" xfId="9258" xr:uid="{00000000-0005-0000-0000-00002C240000}"/>
    <cellStyle name="Normal 24 15 3 4" xfId="9259" xr:uid="{00000000-0005-0000-0000-00002D240000}"/>
    <cellStyle name="Normal 24 15 3 5" xfId="9260" xr:uid="{00000000-0005-0000-0000-00002E240000}"/>
    <cellStyle name="Normal 24 15 3 6" xfId="9261" xr:uid="{00000000-0005-0000-0000-00002F240000}"/>
    <cellStyle name="Normal 24 15 3 7" xfId="9262" xr:uid="{00000000-0005-0000-0000-000030240000}"/>
    <cellStyle name="Normal 24 15 3 8" xfId="9263" xr:uid="{00000000-0005-0000-0000-000031240000}"/>
    <cellStyle name="Normal 24 15 3 9" xfId="9264" xr:uid="{00000000-0005-0000-0000-000032240000}"/>
    <cellStyle name="Normal 24 15 4" xfId="9265" xr:uid="{00000000-0005-0000-0000-000033240000}"/>
    <cellStyle name="Normal 24 15 5" xfId="9266" xr:uid="{00000000-0005-0000-0000-000034240000}"/>
    <cellStyle name="Normal 24 15 6" xfId="9267" xr:uid="{00000000-0005-0000-0000-000035240000}"/>
    <cellStyle name="Normal 24 15 7" xfId="9268" xr:uid="{00000000-0005-0000-0000-000036240000}"/>
    <cellStyle name="Normal 24 15 8" xfId="9269" xr:uid="{00000000-0005-0000-0000-000037240000}"/>
    <cellStyle name="Normal 24 15 9" xfId="9270" xr:uid="{00000000-0005-0000-0000-000038240000}"/>
    <cellStyle name="Normal 24 16" xfId="9271" xr:uid="{00000000-0005-0000-0000-000039240000}"/>
    <cellStyle name="Normal 24 16 10" xfId="9272" xr:uid="{00000000-0005-0000-0000-00003A240000}"/>
    <cellStyle name="Normal 24 16 11" xfId="9273" xr:uid="{00000000-0005-0000-0000-00003B240000}"/>
    <cellStyle name="Normal 24 16 12" xfId="9274" xr:uid="{00000000-0005-0000-0000-00003C240000}"/>
    <cellStyle name="Normal 24 16 13" xfId="9275" xr:uid="{00000000-0005-0000-0000-00003D240000}"/>
    <cellStyle name="Normal 24 16 14" xfId="9276" xr:uid="{00000000-0005-0000-0000-00003E240000}"/>
    <cellStyle name="Normal 24 16 15" xfId="9277" xr:uid="{00000000-0005-0000-0000-00003F240000}"/>
    <cellStyle name="Normal 24 16 2" xfId="9278" xr:uid="{00000000-0005-0000-0000-000040240000}"/>
    <cellStyle name="Normal 24 16 2 10" xfId="9279" xr:uid="{00000000-0005-0000-0000-000041240000}"/>
    <cellStyle name="Normal 24 16 2 11" xfId="9280" xr:uid="{00000000-0005-0000-0000-000042240000}"/>
    <cellStyle name="Normal 24 16 2 12" xfId="9281" xr:uid="{00000000-0005-0000-0000-000043240000}"/>
    <cellStyle name="Normal 24 16 2 13" xfId="9282" xr:uid="{00000000-0005-0000-0000-000044240000}"/>
    <cellStyle name="Normal 24 16 2 14" xfId="9283" xr:uid="{00000000-0005-0000-0000-000045240000}"/>
    <cellStyle name="Normal 24 16 2 2" xfId="9284" xr:uid="{00000000-0005-0000-0000-000046240000}"/>
    <cellStyle name="Normal 24 16 2 3" xfId="9285" xr:uid="{00000000-0005-0000-0000-000047240000}"/>
    <cellStyle name="Normal 24 16 2 4" xfId="9286" xr:uid="{00000000-0005-0000-0000-000048240000}"/>
    <cellStyle name="Normal 24 16 2 5" xfId="9287" xr:uid="{00000000-0005-0000-0000-000049240000}"/>
    <cellStyle name="Normal 24 16 2 6" xfId="9288" xr:uid="{00000000-0005-0000-0000-00004A240000}"/>
    <cellStyle name="Normal 24 16 2 7" xfId="9289" xr:uid="{00000000-0005-0000-0000-00004B240000}"/>
    <cellStyle name="Normal 24 16 2 8" xfId="9290" xr:uid="{00000000-0005-0000-0000-00004C240000}"/>
    <cellStyle name="Normal 24 16 2 9" xfId="9291" xr:uid="{00000000-0005-0000-0000-00004D240000}"/>
    <cellStyle name="Normal 24 16 3" xfId="9292" xr:uid="{00000000-0005-0000-0000-00004E240000}"/>
    <cellStyle name="Normal 24 16 3 10" xfId="9293" xr:uid="{00000000-0005-0000-0000-00004F240000}"/>
    <cellStyle name="Normal 24 16 3 2" xfId="9294" xr:uid="{00000000-0005-0000-0000-000050240000}"/>
    <cellStyle name="Normal 24 16 3 3" xfId="9295" xr:uid="{00000000-0005-0000-0000-000051240000}"/>
    <cellStyle name="Normal 24 16 3 4" xfId="9296" xr:uid="{00000000-0005-0000-0000-000052240000}"/>
    <cellStyle name="Normal 24 16 3 5" xfId="9297" xr:uid="{00000000-0005-0000-0000-000053240000}"/>
    <cellStyle name="Normal 24 16 3 6" xfId="9298" xr:uid="{00000000-0005-0000-0000-000054240000}"/>
    <cellStyle name="Normal 24 16 3 7" xfId="9299" xr:uid="{00000000-0005-0000-0000-000055240000}"/>
    <cellStyle name="Normal 24 16 3 8" xfId="9300" xr:uid="{00000000-0005-0000-0000-000056240000}"/>
    <cellStyle name="Normal 24 16 3 9" xfId="9301" xr:uid="{00000000-0005-0000-0000-000057240000}"/>
    <cellStyle name="Normal 24 16 4" xfId="9302" xr:uid="{00000000-0005-0000-0000-000058240000}"/>
    <cellStyle name="Normal 24 16 5" xfId="9303" xr:uid="{00000000-0005-0000-0000-000059240000}"/>
    <cellStyle name="Normal 24 16 6" xfId="9304" xr:uid="{00000000-0005-0000-0000-00005A240000}"/>
    <cellStyle name="Normal 24 16 7" xfId="9305" xr:uid="{00000000-0005-0000-0000-00005B240000}"/>
    <cellStyle name="Normal 24 16 8" xfId="9306" xr:uid="{00000000-0005-0000-0000-00005C240000}"/>
    <cellStyle name="Normal 24 16 9" xfId="9307" xr:uid="{00000000-0005-0000-0000-00005D240000}"/>
    <cellStyle name="Normal 24 17" xfId="9308" xr:uid="{00000000-0005-0000-0000-00005E240000}"/>
    <cellStyle name="Normal 24 17 10" xfId="9309" xr:uid="{00000000-0005-0000-0000-00005F240000}"/>
    <cellStyle name="Normal 24 17 11" xfId="9310" xr:uid="{00000000-0005-0000-0000-000060240000}"/>
    <cellStyle name="Normal 24 17 12" xfId="9311" xr:uid="{00000000-0005-0000-0000-000061240000}"/>
    <cellStyle name="Normal 24 17 13" xfId="9312" xr:uid="{00000000-0005-0000-0000-000062240000}"/>
    <cellStyle name="Normal 24 17 14" xfId="9313" xr:uid="{00000000-0005-0000-0000-000063240000}"/>
    <cellStyle name="Normal 24 17 15" xfId="9314" xr:uid="{00000000-0005-0000-0000-000064240000}"/>
    <cellStyle name="Normal 24 17 2" xfId="9315" xr:uid="{00000000-0005-0000-0000-000065240000}"/>
    <cellStyle name="Normal 24 17 2 10" xfId="9316" xr:uid="{00000000-0005-0000-0000-000066240000}"/>
    <cellStyle name="Normal 24 17 2 11" xfId="9317" xr:uid="{00000000-0005-0000-0000-000067240000}"/>
    <cellStyle name="Normal 24 17 2 12" xfId="9318" xr:uid="{00000000-0005-0000-0000-000068240000}"/>
    <cellStyle name="Normal 24 17 2 13" xfId="9319" xr:uid="{00000000-0005-0000-0000-000069240000}"/>
    <cellStyle name="Normal 24 17 2 14" xfId="9320" xr:uid="{00000000-0005-0000-0000-00006A240000}"/>
    <cellStyle name="Normal 24 17 2 2" xfId="9321" xr:uid="{00000000-0005-0000-0000-00006B240000}"/>
    <cellStyle name="Normal 24 17 2 3" xfId="9322" xr:uid="{00000000-0005-0000-0000-00006C240000}"/>
    <cellStyle name="Normal 24 17 2 4" xfId="9323" xr:uid="{00000000-0005-0000-0000-00006D240000}"/>
    <cellStyle name="Normal 24 17 2 5" xfId="9324" xr:uid="{00000000-0005-0000-0000-00006E240000}"/>
    <cellStyle name="Normal 24 17 2 6" xfId="9325" xr:uid="{00000000-0005-0000-0000-00006F240000}"/>
    <cellStyle name="Normal 24 17 2 7" xfId="9326" xr:uid="{00000000-0005-0000-0000-000070240000}"/>
    <cellStyle name="Normal 24 17 2 8" xfId="9327" xr:uid="{00000000-0005-0000-0000-000071240000}"/>
    <cellStyle name="Normal 24 17 2 9" xfId="9328" xr:uid="{00000000-0005-0000-0000-000072240000}"/>
    <cellStyle name="Normal 24 17 3" xfId="9329" xr:uid="{00000000-0005-0000-0000-000073240000}"/>
    <cellStyle name="Normal 24 17 3 10" xfId="9330" xr:uid="{00000000-0005-0000-0000-000074240000}"/>
    <cellStyle name="Normal 24 17 3 2" xfId="9331" xr:uid="{00000000-0005-0000-0000-000075240000}"/>
    <cellStyle name="Normal 24 17 3 3" xfId="9332" xr:uid="{00000000-0005-0000-0000-000076240000}"/>
    <cellStyle name="Normal 24 17 3 4" xfId="9333" xr:uid="{00000000-0005-0000-0000-000077240000}"/>
    <cellStyle name="Normal 24 17 3 5" xfId="9334" xr:uid="{00000000-0005-0000-0000-000078240000}"/>
    <cellStyle name="Normal 24 17 3 6" xfId="9335" xr:uid="{00000000-0005-0000-0000-000079240000}"/>
    <cellStyle name="Normal 24 17 3 7" xfId="9336" xr:uid="{00000000-0005-0000-0000-00007A240000}"/>
    <cellStyle name="Normal 24 17 3 8" xfId="9337" xr:uid="{00000000-0005-0000-0000-00007B240000}"/>
    <cellStyle name="Normal 24 17 3 9" xfId="9338" xr:uid="{00000000-0005-0000-0000-00007C240000}"/>
    <cellStyle name="Normal 24 17 4" xfId="9339" xr:uid="{00000000-0005-0000-0000-00007D240000}"/>
    <cellStyle name="Normal 24 17 5" xfId="9340" xr:uid="{00000000-0005-0000-0000-00007E240000}"/>
    <cellStyle name="Normal 24 17 6" xfId="9341" xr:uid="{00000000-0005-0000-0000-00007F240000}"/>
    <cellStyle name="Normal 24 17 7" xfId="9342" xr:uid="{00000000-0005-0000-0000-000080240000}"/>
    <cellStyle name="Normal 24 17 8" xfId="9343" xr:uid="{00000000-0005-0000-0000-000081240000}"/>
    <cellStyle name="Normal 24 17 9" xfId="9344" xr:uid="{00000000-0005-0000-0000-000082240000}"/>
    <cellStyle name="Normal 24 18" xfId="9345" xr:uid="{00000000-0005-0000-0000-000083240000}"/>
    <cellStyle name="Normal 24 18 10" xfId="9346" xr:uid="{00000000-0005-0000-0000-000084240000}"/>
    <cellStyle name="Normal 24 18 11" xfId="9347" xr:uid="{00000000-0005-0000-0000-000085240000}"/>
    <cellStyle name="Normal 24 18 12" xfId="9348" xr:uid="{00000000-0005-0000-0000-000086240000}"/>
    <cellStyle name="Normal 24 18 13" xfId="9349" xr:uid="{00000000-0005-0000-0000-000087240000}"/>
    <cellStyle name="Normal 24 18 14" xfId="9350" xr:uid="{00000000-0005-0000-0000-000088240000}"/>
    <cellStyle name="Normal 24 18 15" xfId="9351" xr:uid="{00000000-0005-0000-0000-000089240000}"/>
    <cellStyle name="Normal 24 18 2" xfId="9352" xr:uid="{00000000-0005-0000-0000-00008A240000}"/>
    <cellStyle name="Normal 24 18 2 10" xfId="9353" xr:uid="{00000000-0005-0000-0000-00008B240000}"/>
    <cellStyle name="Normal 24 18 2 11" xfId="9354" xr:uid="{00000000-0005-0000-0000-00008C240000}"/>
    <cellStyle name="Normal 24 18 2 12" xfId="9355" xr:uid="{00000000-0005-0000-0000-00008D240000}"/>
    <cellStyle name="Normal 24 18 2 13" xfId="9356" xr:uid="{00000000-0005-0000-0000-00008E240000}"/>
    <cellStyle name="Normal 24 18 2 14" xfId="9357" xr:uid="{00000000-0005-0000-0000-00008F240000}"/>
    <cellStyle name="Normal 24 18 2 2" xfId="9358" xr:uid="{00000000-0005-0000-0000-000090240000}"/>
    <cellStyle name="Normal 24 18 2 3" xfId="9359" xr:uid="{00000000-0005-0000-0000-000091240000}"/>
    <cellStyle name="Normal 24 18 2 4" xfId="9360" xr:uid="{00000000-0005-0000-0000-000092240000}"/>
    <cellStyle name="Normal 24 18 2 5" xfId="9361" xr:uid="{00000000-0005-0000-0000-000093240000}"/>
    <cellStyle name="Normal 24 18 2 6" xfId="9362" xr:uid="{00000000-0005-0000-0000-000094240000}"/>
    <cellStyle name="Normal 24 18 2 7" xfId="9363" xr:uid="{00000000-0005-0000-0000-000095240000}"/>
    <cellStyle name="Normal 24 18 2 8" xfId="9364" xr:uid="{00000000-0005-0000-0000-000096240000}"/>
    <cellStyle name="Normal 24 18 2 9" xfId="9365" xr:uid="{00000000-0005-0000-0000-000097240000}"/>
    <cellStyle name="Normal 24 18 3" xfId="9366" xr:uid="{00000000-0005-0000-0000-000098240000}"/>
    <cellStyle name="Normal 24 18 3 10" xfId="9367" xr:uid="{00000000-0005-0000-0000-000099240000}"/>
    <cellStyle name="Normal 24 18 3 2" xfId="9368" xr:uid="{00000000-0005-0000-0000-00009A240000}"/>
    <cellStyle name="Normal 24 18 3 3" xfId="9369" xr:uid="{00000000-0005-0000-0000-00009B240000}"/>
    <cellStyle name="Normal 24 18 3 4" xfId="9370" xr:uid="{00000000-0005-0000-0000-00009C240000}"/>
    <cellStyle name="Normal 24 18 3 5" xfId="9371" xr:uid="{00000000-0005-0000-0000-00009D240000}"/>
    <cellStyle name="Normal 24 18 3 6" xfId="9372" xr:uid="{00000000-0005-0000-0000-00009E240000}"/>
    <cellStyle name="Normal 24 18 3 7" xfId="9373" xr:uid="{00000000-0005-0000-0000-00009F240000}"/>
    <cellStyle name="Normal 24 18 3 8" xfId="9374" xr:uid="{00000000-0005-0000-0000-0000A0240000}"/>
    <cellStyle name="Normal 24 18 3 9" xfId="9375" xr:uid="{00000000-0005-0000-0000-0000A1240000}"/>
    <cellStyle name="Normal 24 18 4" xfId="9376" xr:uid="{00000000-0005-0000-0000-0000A2240000}"/>
    <cellStyle name="Normal 24 18 5" xfId="9377" xr:uid="{00000000-0005-0000-0000-0000A3240000}"/>
    <cellStyle name="Normal 24 18 6" xfId="9378" xr:uid="{00000000-0005-0000-0000-0000A4240000}"/>
    <cellStyle name="Normal 24 18 7" xfId="9379" xr:uid="{00000000-0005-0000-0000-0000A5240000}"/>
    <cellStyle name="Normal 24 18 8" xfId="9380" xr:uid="{00000000-0005-0000-0000-0000A6240000}"/>
    <cellStyle name="Normal 24 18 9" xfId="9381" xr:uid="{00000000-0005-0000-0000-0000A7240000}"/>
    <cellStyle name="Normal 24 19" xfId="9382" xr:uid="{00000000-0005-0000-0000-0000A8240000}"/>
    <cellStyle name="Normal 24 19 10" xfId="9383" xr:uid="{00000000-0005-0000-0000-0000A9240000}"/>
    <cellStyle name="Normal 24 19 11" xfId="9384" xr:uid="{00000000-0005-0000-0000-0000AA240000}"/>
    <cellStyle name="Normal 24 19 12" xfId="9385" xr:uid="{00000000-0005-0000-0000-0000AB240000}"/>
    <cellStyle name="Normal 24 19 13" xfId="9386" xr:uid="{00000000-0005-0000-0000-0000AC240000}"/>
    <cellStyle name="Normal 24 19 14" xfId="9387" xr:uid="{00000000-0005-0000-0000-0000AD240000}"/>
    <cellStyle name="Normal 24 19 15" xfId="9388" xr:uid="{00000000-0005-0000-0000-0000AE240000}"/>
    <cellStyle name="Normal 24 19 2" xfId="9389" xr:uid="{00000000-0005-0000-0000-0000AF240000}"/>
    <cellStyle name="Normal 24 19 2 10" xfId="9390" xr:uid="{00000000-0005-0000-0000-0000B0240000}"/>
    <cellStyle name="Normal 24 19 2 11" xfId="9391" xr:uid="{00000000-0005-0000-0000-0000B1240000}"/>
    <cellStyle name="Normal 24 19 2 12" xfId="9392" xr:uid="{00000000-0005-0000-0000-0000B2240000}"/>
    <cellStyle name="Normal 24 19 2 13" xfId="9393" xr:uid="{00000000-0005-0000-0000-0000B3240000}"/>
    <cellStyle name="Normal 24 19 2 14" xfId="9394" xr:uid="{00000000-0005-0000-0000-0000B4240000}"/>
    <cellStyle name="Normal 24 19 2 2" xfId="9395" xr:uid="{00000000-0005-0000-0000-0000B5240000}"/>
    <cellStyle name="Normal 24 19 2 3" xfId="9396" xr:uid="{00000000-0005-0000-0000-0000B6240000}"/>
    <cellStyle name="Normal 24 19 2 4" xfId="9397" xr:uid="{00000000-0005-0000-0000-0000B7240000}"/>
    <cellStyle name="Normal 24 19 2 5" xfId="9398" xr:uid="{00000000-0005-0000-0000-0000B8240000}"/>
    <cellStyle name="Normal 24 19 2 6" xfId="9399" xr:uid="{00000000-0005-0000-0000-0000B9240000}"/>
    <cellStyle name="Normal 24 19 2 7" xfId="9400" xr:uid="{00000000-0005-0000-0000-0000BA240000}"/>
    <cellStyle name="Normal 24 19 2 8" xfId="9401" xr:uid="{00000000-0005-0000-0000-0000BB240000}"/>
    <cellStyle name="Normal 24 19 2 9" xfId="9402" xr:uid="{00000000-0005-0000-0000-0000BC240000}"/>
    <cellStyle name="Normal 24 19 3" xfId="9403" xr:uid="{00000000-0005-0000-0000-0000BD240000}"/>
    <cellStyle name="Normal 24 19 3 10" xfId="9404" xr:uid="{00000000-0005-0000-0000-0000BE240000}"/>
    <cellStyle name="Normal 24 19 3 2" xfId="9405" xr:uid="{00000000-0005-0000-0000-0000BF240000}"/>
    <cellStyle name="Normal 24 19 3 3" xfId="9406" xr:uid="{00000000-0005-0000-0000-0000C0240000}"/>
    <cellStyle name="Normal 24 19 3 4" xfId="9407" xr:uid="{00000000-0005-0000-0000-0000C1240000}"/>
    <cellStyle name="Normal 24 19 3 5" xfId="9408" xr:uid="{00000000-0005-0000-0000-0000C2240000}"/>
    <cellStyle name="Normal 24 19 3 6" xfId="9409" xr:uid="{00000000-0005-0000-0000-0000C3240000}"/>
    <cellStyle name="Normal 24 19 3 7" xfId="9410" xr:uid="{00000000-0005-0000-0000-0000C4240000}"/>
    <cellStyle name="Normal 24 19 3 8" xfId="9411" xr:uid="{00000000-0005-0000-0000-0000C5240000}"/>
    <cellStyle name="Normal 24 19 3 9" xfId="9412" xr:uid="{00000000-0005-0000-0000-0000C6240000}"/>
    <cellStyle name="Normal 24 19 4" xfId="9413" xr:uid="{00000000-0005-0000-0000-0000C7240000}"/>
    <cellStyle name="Normal 24 19 5" xfId="9414" xr:uid="{00000000-0005-0000-0000-0000C8240000}"/>
    <cellStyle name="Normal 24 19 6" xfId="9415" xr:uid="{00000000-0005-0000-0000-0000C9240000}"/>
    <cellStyle name="Normal 24 19 7" xfId="9416" xr:uid="{00000000-0005-0000-0000-0000CA240000}"/>
    <cellStyle name="Normal 24 19 8" xfId="9417" xr:uid="{00000000-0005-0000-0000-0000CB240000}"/>
    <cellStyle name="Normal 24 19 9" xfId="9418" xr:uid="{00000000-0005-0000-0000-0000CC240000}"/>
    <cellStyle name="Normal 24 2" xfId="9419" xr:uid="{00000000-0005-0000-0000-0000CD240000}"/>
    <cellStyle name="Normal 24 2 10" xfId="9420" xr:uid="{00000000-0005-0000-0000-0000CE240000}"/>
    <cellStyle name="Normal 24 2 11" xfId="9421" xr:uid="{00000000-0005-0000-0000-0000CF240000}"/>
    <cellStyle name="Normal 24 2 12" xfId="9422" xr:uid="{00000000-0005-0000-0000-0000D0240000}"/>
    <cellStyle name="Normal 24 2 13" xfId="9423" xr:uid="{00000000-0005-0000-0000-0000D1240000}"/>
    <cellStyle name="Normal 24 2 14" xfId="9424" xr:uid="{00000000-0005-0000-0000-0000D2240000}"/>
    <cellStyle name="Normal 24 2 15" xfId="9425" xr:uid="{00000000-0005-0000-0000-0000D3240000}"/>
    <cellStyle name="Normal 24 2 16" xfId="9426" xr:uid="{00000000-0005-0000-0000-0000D4240000}"/>
    <cellStyle name="Normal 24 2 17" xfId="9427" xr:uid="{00000000-0005-0000-0000-0000D5240000}"/>
    <cellStyle name="Normal 24 2 2" xfId="9428" xr:uid="{00000000-0005-0000-0000-0000D6240000}"/>
    <cellStyle name="Normal 24 2 2 10" xfId="9429" xr:uid="{00000000-0005-0000-0000-0000D7240000}"/>
    <cellStyle name="Normal 24 2 2 11" xfId="9430" xr:uid="{00000000-0005-0000-0000-0000D8240000}"/>
    <cellStyle name="Normal 24 2 2 12" xfId="9431" xr:uid="{00000000-0005-0000-0000-0000D9240000}"/>
    <cellStyle name="Normal 24 2 2 13" xfId="9432" xr:uid="{00000000-0005-0000-0000-0000DA240000}"/>
    <cellStyle name="Normal 24 2 2 14" xfId="9433" xr:uid="{00000000-0005-0000-0000-0000DB240000}"/>
    <cellStyle name="Normal 24 2 2 2" xfId="9434" xr:uid="{00000000-0005-0000-0000-0000DC240000}"/>
    <cellStyle name="Normal 24 2 2 3" xfId="9435" xr:uid="{00000000-0005-0000-0000-0000DD240000}"/>
    <cellStyle name="Normal 24 2 2 4" xfId="9436" xr:uid="{00000000-0005-0000-0000-0000DE240000}"/>
    <cellStyle name="Normal 24 2 2 5" xfId="9437" xr:uid="{00000000-0005-0000-0000-0000DF240000}"/>
    <cellStyle name="Normal 24 2 2 6" xfId="9438" xr:uid="{00000000-0005-0000-0000-0000E0240000}"/>
    <cellStyle name="Normal 24 2 2 7" xfId="9439" xr:uid="{00000000-0005-0000-0000-0000E1240000}"/>
    <cellStyle name="Normal 24 2 2 8" xfId="9440" xr:uid="{00000000-0005-0000-0000-0000E2240000}"/>
    <cellStyle name="Normal 24 2 2 9" xfId="9441" xr:uid="{00000000-0005-0000-0000-0000E3240000}"/>
    <cellStyle name="Normal 24 2 3" xfId="9442" xr:uid="{00000000-0005-0000-0000-0000E4240000}"/>
    <cellStyle name="Normal 24 2 3 10" xfId="9443" xr:uid="{00000000-0005-0000-0000-0000E5240000}"/>
    <cellStyle name="Normal 24 2 3 2" xfId="9444" xr:uid="{00000000-0005-0000-0000-0000E6240000}"/>
    <cellStyle name="Normal 24 2 3 3" xfId="9445" xr:uid="{00000000-0005-0000-0000-0000E7240000}"/>
    <cellStyle name="Normal 24 2 3 4" xfId="9446" xr:uid="{00000000-0005-0000-0000-0000E8240000}"/>
    <cellStyle name="Normal 24 2 3 5" xfId="9447" xr:uid="{00000000-0005-0000-0000-0000E9240000}"/>
    <cellStyle name="Normal 24 2 3 6" xfId="9448" xr:uid="{00000000-0005-0000-0000-0000EA240000}"/>
    <cellStyle name="Normal 24 2 3 7" xfId="9449" xr:uid="{00000000-0005-0000-0000-0000EB240000}"/>
    <cellStyle name="Normal 24 2 3 8" xfId="9450" xr:uid="{00000000-0005-0000-0000-0000EC240000}"/>
    <cellStyle name="Normal 24 2 3 9" xfId="9451" xr:uid="{00000000-0005-0000-0000-0000ED240000}"/>
    <cellStyle name="Normal 24 2 4" xfId="9452" xr:uid="{00000000-0005-0000-0000-0000EE240000}"/>
    <cellStyle name="Normal 24 2 5" xfId="9453" xr:uid="{00000000-0005-0000-0000-0000EF240000}"/>
    <cellStyle name="Normal 24 2 6" xfId="9454" xr:uid="{00000000-0005-0000-0000-0000F0240000}"/>
    <cellStyle name="Normal 24 2 7" xfId="9455" xr:uid="{00000000-0005-0000-0000-0000F1240000}"/>
    <cellStyle name="Normal 24 2 8" xfId="9456" xr:uid="{00000000-0005-0000-0000-0000F2240000}"/>
    <cellStyle name="Normal 24 2 9" xfId="9457" xr:uid="{00000000-0005-0000-0000-0000F3240000}"/>
    <cellStyle name="Normal 24 20" xfId="9458" xr:uid="{00000000-0005-0000-0000-0000F4240000}"/>
    <cellStyle name="Normal 24 20 10" xfId="9459" xr:uid="{00000000-0005-0000-0000-0000F5240000}"/>
    <cellStyle name="Normal 24 20 11" xfId="9460" xr:uid="{00000000-0005-0000-0000-0000F6240000}"/>
    <cellStyle name="Normal 24 20 12" xfId="9461" xr:uid="{00000000-0005-0000-0000-0000F7240000}"/>
    <cellStyle name="Normal 24 20 13" xfId="9462" xr:uid="{00000000-0005-0000-0000-0000F8240000}"/>
    <cellStyle name="Normal 24 20 14" xfId="9463" xr:uid="{00000000-0005-0000-0000-0000F9240000}"/>
    <cellStyle name="Normal 24 20 15" xfId="9464" xr:uid="{00000000-0005-0000-0000-0000FA240000}"/>
    <cellStyle name="Normal 24 20 2" xfId="9465" xr:uid="{00000000-0005-0000-0000-0000FB240000}"/>
    <cellStyle name="Normal 24 20 2 10" xfId="9466" xr:uid="{00000000-0005-0000-0000-0000FC240000}"/>
    <cellStyle name="Normal 24 20 2 11" xfId="9467" xr:uid="{00000000-0005-0000-0000-0000FD240000}"/>
    <cellStyle name="Normal 24 20 2 12" xfId="9468" xr:uid="{00000000-0005-0000-0000-0000FE240000}"/>
    <cellStyle name="Normal 24 20 2 13" xfId="9469" xr:uid="{00000000-0005-0000-0000-0000FF240000}"/>
    <cellStyle name="Normal 24 20 2 14" xfId="9470" xr:uid="{00000000-0005-0000-0000-000000250000}"/>
    <cellStyle name="Normal 24 20 2 2" xfId="9471" xr:uid="{00000000-0005-0000-0000-000001250000}"/>
    <cellStyle name="Normal 24 20 2 3" xfId="9472" xr:uid="{00000000-0005-0000-0000-000002250000}"/>
    <cellStyle name="Normal 24 20 2 4" xfId="9473" xr:uid="{00000000-0005-0000-0000-000003250000}"/>
    <cellStyle name="Normal 24 20 2 5" xfId="9474" xr:uid="{00000000-0005-0000-0000-000004250000}"/>
    <cellStyle name="Normal 24 20 2 6" xfId="9475" xr:uid="{00000000-0005-0000-0000-000005250000}"/>
    <cellStyle name="Normal 24 20 2 7" xfId="9476" xr:uid="{00000000-0005-0000-0000-000006250000}"/>
    <cellStyle name="Normal 24 20 2 8" xfId="9477" xr:uid="{00000000-0005-0000-0000-000007250000}"/>
    <cellStyle name="Normal 24 20 2 9" xfId="9478" xr:uid="{00000000-0005-0000-0000-000008250000}"/>
    <cellStyle name="Normal 24 20 3" xfId="9479" xr:uid="{00000000-0005-0000-0000-000009250000}"/>
    <cellStyle name="Normal 24 20 3 10" xfId="9480" xr:uid="{00000000-0005-0000-0000-00000A250000}"/>
    <cellStyle name="Normal 24 20 3 2" xfId="9481" xr:uid="{00000000-0005-0000-0000-00000B250000}"/>
    <cellStyle name="Normal 24 20 3 3" xfId="9482" xr:uid="{00000000-0005-0000-0000-00000C250000}"/>
    <cellStyle name="Normal 24 20 3 4" xfId="9483" xr:uid="{00000000-0005-0000-0000-00000D250000}"/>
    <cellStyle name="Normal 24 20 3 5" xfId="9484" xr:uid="{00000000-0005-0000-0000-00000E250000}"/>
    <cellStyle name="Normal 24 20 3 6" xfId="9485" xr:uid="{00000000-0005-0000-0000-00000F250000}"/>
    <cellStyle name="Normal 24 20 3 7" xfId="9486" xr:uid="{00000000-0005-0000-0000-000010250000}"/>
    <cellStyle name="Normal 24 20 3 8" xfId="9487" xr:uid="{00000000-0005-0000-0000-000011250000}"/>
    <cellStyle name="Normal 24 20 3 9" xfId="9488" xr:uid="{00000000-0005-0000-0000-000012250000}"/>
    <cellStyle name="Normal 24 20 4" xfId="9489" xr:uid="{00000000-0005-0000-0000-000013250000}"/>
    <cellStyle name="Normal 24 20 5" xfId="9490" xr:uid="{00000000-0005-0000-0000-000014250000}"/>
    <cellStyle name="Normal 24 20 6" xfId="9491" xr:uid="{00000000-0005-0000-0000-000015250000}"/>
    <cellStyle name="Normal 24 20 7" xfId="9492" xr:uid="{00000000-0005-0000-0000-000016250000}"/>
    <cellStyle name="Normal 24 20 8" xfId="9493" xr:uid="{00000000-0005-0000-0000-000017250000}"/>
    <cellStyle name="Normal 24 20 9" xfId="9494" xr:uid="{00000000-0005-0000-0000-000018250000}"/>
    <cellStyle name="Normal 24 21" xfId="9495" xr:uid="{00000000-0005-0000-0000-000019250000}"/>
    <cellStyle name="Normal 24 21 10" xfId="9496" xr:uid="{00000000-0005-0000-0000-00001A250000}"/>
    <cellStyle name="Normal 24 21 11" xfId="9497" xr:uid="{00000000-0005-0000-0000-00001B250000}"/>
    <cellStyle name="Normal 24 21 12" xfId="9498" xr:uid="{00000000-0005-0000-0000-00001C250000}"/>
    <cellStyle name="Normal 24 21 13" xfId="9499" xr:uid="{00000000-0005-0000-0000-00001D250000}"/>
    <cellStyle name="Normal 24 21 14" xfId="9500" xr:uid="{00000000-0005-0000-0000-00001E250000}"/>
    <cellStyle name="Normal 24 21 15" xfId="9501" xr:uid="{00000000-0005-0000-0000-00001F250000}"/>
    <cellStyle name="Normal 24 21 2" xfId="9502" xr:uid="{00000000-0005-0000-0000-000020250000}"/>
    <cellStyle name="Normal 24 21 2 10" xfId="9503" xr:uid="{00000000-0005-0000-0000-000021250000}"/>
    <cellStyle name="Normal 24 21 2 11" xfId="9504" xr:uid="{00000000-0005-0000-0000-000022250000}"/>
    <cellStyle name="Normal 24 21 2 12" xfId="9505" xr:uid="{00000000-0005-0000-0000-000023250000}"/>
    <cellStyle name="Normal 24 21 2 13" xfId="9506" xr:uid="{00000000-0005-0000-0000-000024250000}"/>
    <cellStyle name="Normal 24 21 2 14" xfId="9507" xr:uid="{00000000-0005-0000-0000-000025250000}"/>
    <cellStyle name="Normal 24 21 2 2" xfId="9508" xr:uid="{00000000-0005-0000-0000-000026250000}"/>
    <cellStyle name="Normal 24 21 2 3" xfId="9509" xr:uid="{00000000-0005-0000-0000-000027250000}"/>
    <cellStyle name="Normal 24 21 2 4" xfId="9510" xr:uid="{00000000-0005-0000-0000-000028250000}"/>
    <cellStyle name="Normal 24 21 2 5" xfId="9511" xr:uid="{00000000-0005-0000-0000-000029250000}"/>
    <cellStyle name="Normal 24 21 2 6" xfId="9512" xr:uid="{00000000-0005-0000-0000-00002A250000}"/>
    <cellStyle name="Normal 24 21 2 7" xfId="9513" xr:uid="{00000000-0005-0000-0000-00002B250000}"/>
    <cellStyle name="Normal 24 21 2 8" xfId="9514" xr:uid="{00000000-0005-0000-0000-00002C250000}"/>
    <cellStyle name="Normal 24 21 2 9" xfId="9515" xr:uid="{00000000-0005-0000-0000-00002D250000}"/>
    <cellStyle name="Normal 24 21 3" xfId="9516" xr:uid="{00000000-0005-0000-0000-00002E250000}"/>
    <cellStyle name="Normal 24 21 3 10" xfId="9517" xr:uid="{00000000-0005-0000-0000-00002F250000}"/>
    <cellStyle name="Normal 24 21 3 2" xfId="9518" xr:uid="{00000000-0005-0000-0000-000030250000}"/>
    <cellStyle name="Normal 24 21 3 3" xfId="9519" xr:uid="{00000000-0005-0000-0000-000031250000}"/>
    <cellStyle name="Normal 24 21 3 4" xfId="9520" xr:uid="{00000000-0005-0000-0000-000032250000}"/>
    <cellStyle name="Normal 24 21 3 5" xfId="9521" xr:uid="{00000000-0005-0000-0000-000033250000}"/>
    <cellStyle name="Normal 24 21 3 6" xfId="9522" xr:uid="{00000000-0005-0000-0000-000034250000}"/>
    <cellStyle name="Normal 24 21 3 7" xfId="9523" xr:uid="{00000000-0005-0000-0000-000035250000}"/>
    <cellStyle name="Normal 24 21 3 8" xfId="9524" xr:uid="{00000000-0005-0000-0000-000036250000}"/>
    <cellStyle name="Normal 24 21 3 9" xfId="9525" xr:uid="{00000000-0005-0000-0000-000037250000}"/>
    <cellStyle name="Normal 24 21 4" xfId="9526" xr:uid="{00000000-0005-0000-0000-000038250000}"/>
    <cellStyle name="Normal 24 21 5" xfId="9527" xr:uid="{00000000-0005-0000-0000-000039250000}"/>
    <cellStyle name="Normal 24 21 6" xfId="9528" xr:uid="{00000000-0005-0000-0000-00003A250000}"/>
    <cellStyle name="Normal 24 21 7" xfId="9529" xr:uid="{00000000-0005-0000-0000-00003B250000}"/>
    <cellStyle name="Normal 24 21 8" xfId="9530" xr:uid="{00000000-0005-0000-0000-00003C250000}"/>
    <cellStyle name="Normal 24 21 9" xfId="9531" xr:uid="{00000000-0005-0000-0000-00003D250000}"/>
    <cellStyle name="Normal 24 22" xfId="9532" xr:uid="{00000000-0005-0000-0000-00003E250000}"/>
    <cellStyle name="Normal 24 22 10" xfId="9533" xr:uid="{00000000-0005-0000-0000-00003F250000}"/>
    <cellStyle name="Normal 24 22 11" xfId="9534" xr:uid="{00000000-0005-0000-0000-000040250000}"/>
    <cellStyle name="Normal 24 22 12" xfId="9535" xr:uid="{00000000-0005-0000-0000-000041250000}"/>
    <cellStyle name="Normal 24 22 13" xfId="9536" xr:uid="{00000000-0005-0000-0000-000042250000}"/>
    <cellStyle name="Normal 24 22 14" xfId="9537" xr:uid="{00000000-0005-0000-0000-000043250000}"/>
    <cellStyle name="Normal 24 22 15" xfId="9538" xr:uid="{00000000-0005-0000-0000-000044250000}"/>
    <cellStyle name="Normal 24 22 2" xfId="9539" xr:uid="{00000000-0005-0000-0000-000045250000}"/>
    <cellStyle name="Normal 24 22 2 10" xfId="9540" xr:uid="{00000000-0005-0000-0000-000046250000}"/>
    <cellStyle name="Normal 24 22 2 11" xfId="9541" xr:uid="{00000000-0005-0000-0000-000047250000}"/>
    <cellStyle name="Normal 24 22 2 12" xfId="9542" xr:uid="{00000000-0005-0000-0000-000048250000}"/>
    <cellStyle name="Normal 24 22 2 13" xfId="9543" xr:uid="{00000000-0005-0000-0000-000049250000}"/>
    <cellStyle name="Normal 24 22 2 14" xfId="9544" xr:uid="{00000000-0005-0000-0000-00004A250000}"/>
    <cellStyle name="Normal 24 22 2 2" xfId="9545" xr:uid="{00000000-0005-0000-0000-00004B250000}"/>
    <cellStyle name="Normal 24 22 2 3" xfId="9546" xr:uid="{00000000-0005-0000-0000-00004C250000}"/>
    <cellStyle name="Normal 24 22 2 4" xfId="9547" xr:uid="{00000000-0005-0000-0000-00004D250000}"/>
    <cellStyle name="Normal 24 22 2 5" xfId="9548" xr:uid="{00000000-0005-0000-0000-00004E250000}"/>
    <cellStyle name="Normal 24 22 2 6" xfId="9549" xr:uid="{00000000-0005-0000-0000-00004F250000}"/>
    <cellStyle name="Normal 24 22 2 7" xfId="9550" xr:uid="{00000000-0005-0000-0000-000050250000}"/>
    <cellStyle name="Normal 24 22 2 8" xfId="9551" xr:uid="{00000000-0005-0000-0000-000051250000}"/>
    <cellStyle name="Normal 24 22 2 9" xfId="9552" xr:uid="{00000000-0005-0000-0000-000052250000}"/>
    <cellStyle name="Normal 24 22 3" xfId="9553" xr:uid="{00000000-0005-0000-0000-000053250000}"/>
    <cellStyle name="Normal 24 22 3 10" xfId="9554" xr:uid="{00000000-0005-0000-0000-000054250000}"/>
    <cellStyle name="Normal 24 22 3 2" xfId="9555" xr:uid="{00000000-0005-0000-0000-000055250000}"/>
    <cellStyle name="Normal 24 22 3 3" xfId="9556" xr:uid="{00000000-0005-0000-0000-000056250000}"/>
    <cellStyle name="Normal 24 22 3 4" xfId="9557" xr:uid="{00000000-0005-0000-0000-000057250000}"/>
    <cellStyle name="Normal 24 22 3 5" xfId="9558" xr:uid="{00000000-0005-0000-0000-000058250000}"/>
    <cellStyle name="Normal 24 22 3 6" xfId="9559" xr:uid="{00000000-0005-0000-0000-000059250000}"/>
    <cellStyle name="Normal 24 22 3 7" xfId="9560" xr:uid="{00000000-0005-0000-0000-00005A250000}"/>
    <cellStyle name="Normal 24 22 3 8" xfId="9561" xr:uid="{00000000-0005-0000-0000-00005B250000}"/>
    <cellStyle name="Normal 24 22 3 9" xfId="9562" xr:uid="{00000000-0005-0000-0000-00005C250000}"/>
    <cellStyle name="Normal 24 22 4" xfId="9563" xr:uid="{00000000-0005-0000-0000-00005D250000}"/>
    <cellStyle name="Normal 24 22 5" xfId="9564" xr:uid="{00000000-0005-0000-0000-00005E250000}"/>
    <cellStyle name="Normal 24 22 6" xfId="9565" xr:uid="{00000000-0005-0000-0000-00005F250000}"/>
    <cellStyle name="Normal 24 22 7" xfId="9566" xr:uid="{00000000-0005-0000-0000-000060250000}"/>
    <cellStyle name="Normal 24 22 8" xfId="9567" xr:uid="{00000000-0005-0000-0000-000061250000}"/>
    <cellStyle name="Normal 24 22 9" xfId="9568" xr:uid="{00000000-0005-0000-0000-000062250000}"/>
    <cellStyle name="Normal 24 23" xfId="9569" xr:uid="{00000000-0005-0000-0000-000063250000}"/>
    <cellStyle name="Normal 24 23 10" xfId="9570" xr:uid="{00000000-0005-0000-0000-000064250000}"/>
    <cellStyle name="Normal 24 23 11" xfId="9571" xr:uid="{00000000-0005-0000-0000-000065250000}"/>
    <cellStyle name="Normal 24 23 12" xfId="9572" xr:uid="{00000000-0005-0000-0000-000066250000}"/>
    <cellStyle name="Normal 24 23 13" xfId="9573" xr:uid="{00000000-0005-0000-0000-000067250000}"/>
    <cellStyle name="Normal 24 23 14" xfId="9574" xr:uid="{00000000-0005-0000-0000-000068250000}"/>
    <cellStyle name="Normal 24 23 15" xfId="9575" xr:uid="{00000000-0005-0000-0000-000069250000}"/>
    <cellStyle name="Normal 24 23 2" xfId="9576" xr:uid="{00000000-0005-0000-0000-00006A250000}"/>
    <cellStyle name="Normal 24 23 2 10" xfId="9577" xr:uid="{00000000-0005-0000-0000-00006B250000}"/>
    <cellStyle name="Normal 24 23 2 11" xfId="9578" xr:uid="{00000000-0005-0000-0000-00006C250000}"/>
    <cellStyle name="Normal 24 23 2 12" xfId="9579" xr:uid="{00000000-0005-0000-0000-00006D250000}"/>
    <cellStyle name="Normal 24 23 2 13" xfId="9580" xr:uid="{00000000-0005-0000-0000-00006E250000}"/>
    <cellStyle name="Normal 24 23 2 14" xfId="9581" xr:uid="{00000000-0005-0000-0000-00006F250000}"/>
    <cellStyle name="Normal 24 23 2 2" xfId="9582" xr:uid="{00000000-0005-0000-0000-000070250000}"/>
    <cellStyle name="Normal 24 23 2 3" xfId="9583" xr:uid="{00000000-0005-0000-0000-000071250000}"/>
    <cellStyle name="Normal 24 23 2 4" xfId="9584" xr:uid="{00000000-0005-0000-0000-000072250000}"/>
    <cellStyle name="Normal 24 23 2 5" xfId="9585" xr:uid="{00000000-0005-0000-0000-000073250000}"/>
    <cellStyle name="Normal 24 23 2 6" xfId="9586" xr:uid="{00000000-0005-0000-0000-000074250000}"/>
    <cellStyle name="Normal 24 23 2 7" xfId="9587" xr:uid="{00000000-0005-0000-0000-000075250000}"/>
    <cellStyle name="Normal 24 23 2 8" xfId="9588" xr:uid="{00000000-0005-0000-0000-000076250000}"/>
    <cellStyle name="Normal 24 23 2 9" xfId="9589" xr:uid="{00000000-0005-0000-0000-000077250000}"/>
    <cellStyle name="Normal 24 23 3" xfId="9590" xr:uid="{00000000-0005-0000-0000-000078250000}"/>
    <cellStyle name="Normal 24 23 3 10" xfId="9591" xr:uid="{00000000-0005-0000-0000-000079250000}"/>
    <cellStyle name="Normal 24 23 3 2" xfId="9592" xr:uid="{00000000-0005-0000-0000-00007A250000}"/>
    <cellStyle name="Normal 24 23 3 3" xfId="9593" xr:uid="{00000000-0005-0000-0000-00007B250000}"/>
    <cellStyle name="Normal 24 23 3 4" xfId="9594" xr:uid="{00000000-0005-0000-0000-00007C250000}"/>
    <cellStyle name="Normal 24 23 3 5" xfId="9595" xr:uid="{00000000-0005-0000-0000-00007D250000}"/>
    <cellStyle name="Normal 24 23 3 6" xfId="9596" xr:uid="{00000000-0005-0000-0000-00007E250000}"/>
    <cellStyle name="Normal 24 23 3 7" xfId="9597" xr:uid="{00000000-0005-0000-0000-00007F250000}"/>
    <cellStyle name="Normal 24 23 3 8" xfId="9598" xr:uid="{00000000-0005-0000-0000-000080250000}"/>
    <cellStyle name="Normal 24 23 3 9" xfId="9599" xr:uid="{00000000-0005-0000-0000-000081250000}"/>
    <cellStyle name="Normal 24 23 4" xfId="9600" xr:uid="{00000000-0005-0000-0000-000082250000}"/>
    <cellStyle name="Normal 24 23 5" xfId="9601" xr:uid="{00000000-0005-0000-0000-000083250000}"/>
    <cellStyle name="Normal 24 23 6" xfId="9602" xr:uid="{00000000-0005-0000-0000-000084250000}"/>
    <cellStyle name="Normal 24 23 7" xfId="9603" xr:uid="{00000000-0005-0000-0000-000085250000}"/>
    <cellStyle name="Normal 24 23 8" xfId="9604" xr:uid="{00000000-0005-0000-0000-000086250000}"/>
    <cellStyle name="Normal 24 23 9" xfId="9605" xr:uid="{00000000-0005-0000-0000-000087250000}"/>
    <cellStyle name="Normal 24 24" xfId="9606" xr:uid="{00000000-0005-0000-0000-000088250000}"/>
    <cellStyle name="Normal 24 24 10" xfId="9607" xr:uid="{00000000-0005-0000-0000-000089250000}"/>
    <cellStyle name="Normal 24 24 11" xfId="9608" xr:uid="{00000000-0005-0000-0000-00008A250000}"/>
    <cellStyle name="Normal 24 24 12" xfId="9609" xr:uid="{00000000-0005-0000-0000-00008B250000}"/>
    <cellStyle name="Normal 24 24 13" xfId="9610" xr:uid="{00000000-0005-0000-0000-00008C250000}"/>
    <cellStyle name="Normal 24 24 14" xfId="9611" xr:uid="{00000000-0005-0000-0000-00008D250000}"/>
    <cellStyle name="Normal 24 24 15" xfId="9612" xr:uid="{00000000-0005-0000-0000-00008E250000}"/>
    <cellStyle name="Normal 24 24 2" xfId="9613" xr:uid="{00000000-0005-0000-0000-00008F250000}"/>
    <cellStyle name="Normal 24 24 2 10" xfId="9614" xr:uid="{00000000-0005-0000-0000-000090250000}"/>
    <cellStyle name="Normal 24 24 2 11" xfId="9615" xr:uid="{00000000-0005-0000-0000-000091250000}"/>
    <cellStyle name="Normal 24 24 2 12" xfId="9616" xr:uid="{00000000-0005-0000-0000-000092250000}"/>
    <cellStyle name="Normal 24 24 2 13" xfId="9617" xr:uid="{00000000-0005-0000-0000-000093250000}"/>
    <cellStyle name="Normal 24 24 2 14" xfId="9618" xr:uid="{00000000-0005-0000-0000-000094250000}"/>
    <cellStyle name="Normal 24 24 2 2" xfId="9619" xr:uid="{00000000-0005-0000-0000-000095250000}"/>
    <cellStyle name="Normal 24 24 2 3" xfId="9620" xr:uid="{00000000-0005-0000-0000-000096250000}"/>
    <cellStyle name="Normal 24 24 2 4" xfId="9621" xr:uid="{00000000-0005-0000-0000-000097250000}"/>
    <cellStyle name="Normal 24 24 2 5" xfId="9622" xr:uid="{00000000-0005-0000-0000-000098250000}"/>
    <cellStyle name="Normal 24 24 2 6" xfId="9623" xr:uid="{00000000-0005-0000-0000-000099250000}"/>
    <cellStyle name="Normal 24 24 2 7" xfId="9624" xr:uid="{00000000-0005-0000-0000-00009A250000}"/>
    <cellStyle name="Normal 24 24 2 8" xfId="9625" xr:uid="{00000000-0005-0000-0000-00009B250000}"/>
    <cellStyle name="Normal 24 24 2 9" xfId="9626" xr:uid="{00000000-0005-0000-0000-00009C250000}"/>
    <cellStyle name="Normal 24 24 3" xfId="9627" xr:uid="{00000000-0005-0000-0000-00009D250000}"/>
    <cellStyle name="Normal 24 24 3 10" xfId="9628" xr:uid="{00000000-0005-0000-0000-00009E250000}"/>
    <cellStyle name="Normal 24 24 3 2" xfId="9629" xr:uid="{00000000-0005-0000-0000-00009F250000}"/>
    <cellStyle name="Normal 24 24 3 3" xfId="9630" xr:uid="{00000000-0005-0000-0000-0000A0250000}"/>
    <cellStyle name="Normal 24 24 3 4" xfId="9631" xr:uid="{00000000-0005-0000-0000-0000A1250000}"/>
    <cellStyle name="Normal 24 24 3 5" xfId="9632" xr:uid="{00000000-0005-0000-0000-0000A2250000}"/>
    <cellStyle name="Normal 24 24 3 6" xfId="9633" xr:uid="{00000000-0005-0000-0000-0000A3250000}"/>
    <cellStyle name="Normal 24 24 3 7" xfId="9634" xr:uid="{00000000-0005-0000-0000-0000A4250000}"/>
    <cellStyle name="Normal 24 24 3 8" xfId="9635" xr:uid="{00000000-0005-0000-0000-0000A5250000}"/>
    <cellStyle name="Normal 24 24 3 9" xfId="9636" xr:uid="{00000000-0005-0000-0000-0000A6250000}"/>
    <cellStyle name="Normal 24 24 4" xfId="9637" xr:uid="{00000000-0005-0000-0000-0000A7250000}"/>
    <cellStyle name="Normal 24 24 5" xfId="9638" xr:uid="{00000000-0005-0000-0000-0000A8250000}"/>
    <cellStyle name="Normal 24 24 6" xfId="9639" xr:uid="{00000000-0005-0000-0000-0000A9250000}"/>
    <cellStyle name="Normal 24 24 7" xfId="9640" xr:uid="{00000000-0005-0000-0000-0000AA250000}"/>
    <cellStyle name="Normal 24 24 8" xfId="9641" xr:uid="{00000000-0005-0000-0000-0000AB250000}"/>
    <cellStyle name="Normal 24 24 9" xfId="9642" xr:uid="{00000000-0005-0000-0000-0000AC250000}"/>
    <cellStyle name="Normal 24 25" xfId="9643" xr:uid="{00000000-0005-0000-0000-0000AD250000}"/>
    <cellStyle name="Normal 24 25 10" xfId="9644" xr:uid="{00000000-0005-0000-0000-0000AE250000}"/>
    <cellStyle name="Normal 24 25 11" xfId="9645" xr:uid="{00000000-0005-0000-0000-0000AF250000}"/>
    <cellStyle name="Normal 24 25 12" xfId="9646" xr:uid="{00000000-0005-0000-0000-0000B0250000}"/>
    <cellStyle name="Normal 24 25 13" xfId="9647" xr:uid="{00000000-0005-0000-0000-0000B1250000}"/>
    <cellStyle name="Normal 24 25 14" xfId="9648" xr:uid="{00000000-0005-0000-0000-0000B2250000}"/>
    <cellStyle name="Normal 24 25 15" xfId="9649" xr:uid="{00000000-0005-0000-0000-0000B3250000}"/>
    <cellStyle name="Normal 24 25 2" xfId="9650" xr:uid="{00000000-0005-0000-0000-0000B4250000}"/>
    <cellStyle name="Normal 24 25 2 10" xfId="9651" xr:uid="{00000000-0005-0000-0000-0000B5250000}"/>
    <cellStyle name="Normal 24 25 2 11" xfId="9652" xr:uid="{00000000-0005-0000-0000-0000B6250000}"/>
    <cellStyle name="Normal 24 25 2 12" xfId="9653" xr:uid="{00000000-0005-0000-0000-0000B7250000}"/>
    <cellStyle name="Normal 24 25 2 13" xfId="9654" xr:uid="{00000000-0005-0000-0000-0000B8250000}"/>
    <cellStyle name="Normal 24 25 2 14" xfId="9655" xr:uid="{00000000-0005-0000-0000-0000B9250000}"/>
    <cellStyle name="Normal 24 25 2 2" xfId="9656" xr:uid="{00000000-0005-0000-0000-0000BA250000}"/>
    <cellStyle name="Normal 24 25 2 3" xfId="9657" xr:uid="{00000000-0005-0000-0000-0000BB250000}"/>
    <cellStyle name="Normal 24 25 2 4" xfId="9658" xr:uid="{00000000-0005-0000-0000-0000BC250000}"/>
    <cellStyle name="Normal 24 25 2 5" xfId="9659" xr:uid="{00000000-0005-0000-0000-0000BD250000}"/>
    <cellStyle name="Normal 24 25 2 6" xfId="9660" xr:uid="{00000000-0005-0000-0000-0000BE250000}"/>
    <cellStyle name="Normal 24 25 2 7" xfId="9661" xr:uid="{00000000-0005-0000-0000-0000BF250000}"/>
    <cellStyle name="Normal 24 25 2 8" xfId="9662" xr:uid="{00000000-0005-0000-0000-0000C0250000}"/>
    <cellStyle name="Normal 24 25 2 9" xfId="9663" xr:uid="{00000000-0005-0000-0000-0000C1250000}"/>
    <cellStyle name="Normal 24 25 3" xfId="9664" xr:uid="{00000000-0005-0000-0000-0000C2250000}"/>
    <cellStyle name="Normal 24 25 3 10" xfId="9665" xr:uid="{00000000-0005-0000-0000-0000C3250000}"/>
    <cellStyle name="Normal 24 25 3 2" xfId="9666" xr:uid="{00000000-0005-0000-0000-0000C4250000}"/>
    <cellStyle name="Normal 24 25 3 3" xfId="9667" xr:uid="{00000000-0005-0000-0000-0000C5250000}"/>
    <cellStyle name="Normal 24 25 3 4" xfId="9668" xr:uid="{00000000-0005-0000-0000-0000C6250000}"/>
    <cellStyle name="Normal 24 25 3 5" xfId="9669" xr:uid="{00000000-0005-0000-0000-0000C7250000}"/>
    <cellStyle name="Normal 24 25 3 6" xfId="9670" xr:uid="{00000000-0005-0000-0000-0000C8250000}"/>
    <cellStyle name="Normal 24 25 3 7" xfId="9671" xr:uid="{00000000-0005-0000-0000-0000C9250000}"/>
    <cellStyle name="Normal 24 25 3 8" xfId="9672" xr:uid="{00000000-0005-0000-0000-0000CA250000}"/>
    <cellStyle name="Normal 24 25 3 9" xfId="9673" xr:uid="{00000000-0005-0000-0000-0000CB250000}"/>
    <cellStyle name="Normal 24 25 4" xfId="9674" xr:uid="{00000000-0005-0000-0000-0000CC250000}"/>
    <cellStyle name="Normal 24 25 5" xfId="9675" xr:uid="{00000000-0005-0000-0000-0000CD250000}"/>
    <cellStyle name="Normal 24 25 6" xfId="9676" xr:uid="{00000000-0005-0000-0000-0000CE250000}"/>
    <cellStyle name="Normal 24 25 7" xfId="9677" xr:uid="{00000000-0005-0000-0000-0000CF250000}"/>
    <cellStyle name="Normal 24 25 8" xfId="9678" xr:uid="{00000000-0005-0000-0000-0000D0250000}"/>
    <cellStyle name="Normal 24 25 9" xfId="9679" xr:uid="{00000000-0005-0000-0000-0000D1250000}"/>
    <cellStyle name="Normal 24 26" xfId="9680" xr:uid="{00000000-0005-0000-0000-0000D2250000}"/>
    <cellStyle name="Normal 24 26 10" xfId="9681" xr:uid="{00000000-0005-0000-0000-0000D3250000}"/>
    <cellStyle name="Normal 24 26 11" xfId="9682" xr:uid="{00000000-0005-0000-0000-0000D4250000}"/>
    <cellStyle name="Normal 24 26 12" xfId="9683" xr:uid="{00000000-0005-0000-0000-0000D5250000}"/>
    <cellStyle name="Normal 24 26 13" xfId="9684" xr:uid="{00000000-0005-0000-0000-0000D6250000}"/>
    <cellStyle name="Normal 24 26 14" xfId="9685" xr:uid="{00000000-0005-0000-0000-0000D7250000}"/>
    <cellStyle name="Normal 24 26 15" xfId="9686" xr:uid="{00000000-0005-0000-0000-0000D8250000}"/>
    <cellStyle name="Normal 24 26 2" xfId="9687" xr:uid="{00000000-0005-0000-0000-0000D9250000}"/>
    <cellStyle name="Normal 24 26 2 10" xfId="9688" xr:uid="{00000000-0005-0000-0000-0000DA250000}"/>
    <cellStyle name="Normal 24 26 2 11" xfId="9689" xr:uid="{00000000-0005-0000-0000-0000DB250000}"/>
    <cellStyle name="Normal 24 26 2 12" xfId="9690" xr:uid="{00000000-0005-0000-0000-0000DC250000}"/>
    <cellStyle name="Normal 24 26 2 13" xfId="9691" xr:uid="{00000000-0005-0000-0000-0000DD250000}"/>
    <cellStyle name="Normal 24 26 2 14" xfId="9692" xr:uid="{00000000-0005-0000-0000-0000DE250000}"/>
    <cellStyle name="Normal 24 26 2 2" xfId="9693" xr:uid="{00000000-0005-0000-0000-0000DF250000}"/>
    <cellStyle name="Normal 24 26 2 3" xfId="9694" xr:uid="{00000000-0005-0000-0000-0000E0250000}"/>
    <cellStyle name="Normal 24 26 2 4" xfId="9695" xr:uid="{00000000-0005-0000-0000-0000E1250000}"/>
    <cellStyle name="Normal 24 26 2 5" xfId="9696" xr:uid="{00000000-0005-0000-0000-0000E2250000}"/>
    <cellStyle name="Normal 24 26 2 6" xfId="9697" xr:uid="{00000000-0005-0000-0000-0000E3250000}"/>
    <cellStyle name="Normal 24 26 2 7" xfId="9698" xr:uid="{00000000-0005-0000-0000-0000E4250000}"/>
    <cellStyle name="Normal 24 26 2 8" xfId="9699" xr:uid="{00000000-0005-0000-0000-0000E5250000}"/>
    <cellStyle name="Normal 24 26 2 9" xfId="9700" xr:uid="{00000000-0005-0000-0000-0000E6250000}"/>
    <cellStyle name="Normal 24 26 3" xfId="9701" xr:uid="{00000000-0005-0000-0000-0000E7250000}"/>
    <cellStyle name="Normal 24 26 3 10" xfId="9702" xr:uid="{00000000-0005-0000-0000-0000E8250000}"/>
    <cellStyle name="Normal 24 26 3 2" xfId="9703" xr:uid="{00000000-0005-0000-0000-0000E9250000}"/>
    <cellStyle name="Normal 24 26 3 3" xfId="9704" xr:uid="{00000000-0005-0000-0000-0000EA250000}"/>
    <cellStyle name="Normal 24 26 3 4" xfId="9705" xr:uid="{00000000-0005-0000-0000-0000EB250000}"/>
    <cellStyle name="Normal 24 26 3 5" xfId="9706" xr:uid="{00000000-0005-0000-0000-0000EC250000}"/>
    <cellStyle name="Normal 24 26 3 6" xfId="9707" xr:uid="{00000000-0005-0000-0000-0000ED250000}"/>
    <cellStyle name="Normal 24 26 3 7" xfId="9708" xr:uid="{00000000-0005-0000-0000-0000EE250000}"/>
    <cellStyle name="Normal 24 26 3 8" xfId="9709" xr:uid="{00000000-0005-0000-0000-0000EF250000}"/>
    <cellStyle name="Normal 24 26 3 9" xfId="9710" xr:uid="{00000000-0005-0000-0000-0000F0250000}"/>
    <cellStyle name="Normal 24 26 4" xfId="9711" xr:uid="{00000000-0005-0000-0000-0000F1250000}"/>
    <cellStyle name="Normal 24 26 5" xfId="9712" xr:uid="{00000000-0005-0000-0000-0000F2250000}"/>
    <cellStyle name="Normal 24 26 6" xfId="9713" xr:uid="{00000000-0005-0000-0000-0000F3250000}"/>
    <cellStyle name="Normal 24 26 7" xfId="9714" xr:uid="{00000000-0005-0000-0000-0000F4250000}"/>
    <cellStyle name="Normal 24 26 8" xfId="9715" xr:uid="{00000000-0005-0000-0000-0000F5250000}"/>
    <cellStyle name="Normal 24 26 9" xfId="9716" xr:uid="{00000000-0005-0000-0000-0000F6250000}"/>
    <cellStyle name="Normal 24 27" xfId="9717" xr:uid="{00000000-0005-0000-0000-0000F7250000}"/>
    <cellStyle name="Normal 24 27 10" xfId="9718" xr:uid="{00000000-0005-0000-0000-0000F8250000}"/>
    <cellStyle name="Normal 24 27 11" xfId="9719" xr:uid="{00000000-0005-0000-0000-0000F9250000}"/>
    <cellStyle name="Normal 24 27 12" xfId="9720" xr:uid="{00000000-0005-0000-0000-0000FA250000}"/>
    <cellStyle name="Normal 24 27 13" xfId="9721" xr:uid="{00000000-0005-0000-0000-0000FB250000}"/>
    <cellStyle name="Normal 24 27 14" xfId="9722" xr:uid="{00000000-0005-0000-0000-0000FC250000}"/>
    <cellStyle name="Normal 24 27 15" xfId="9723" xr:uid="{00000000-0005-0000-0000-0000FD250000}"/>
    <cellStyle name="Normal 24 27 2" xfId="9724" xr:uid="{00000000-0005-0000-0000-0000FE250000}"/>
    <cellStyle name="Normal 24 27 2 10" xfId="9725" xr:uid="{00000000-0005-0000-0000-0000FF250000}"/>
    <cellStyle name="Normal 24 27 2 11" xfId="9726" xr:uid="{00000000-0005-0000-0000-000000260000}"/>
    <cellStyle name="Normal 24 27 2 12" xfId="9727" xr:uid="{00000000-0005-0000-0000-000001260000}"/>
    <cellStyle name="Normal 24 27 2 13" xfId="9728" xr:uid="{00000000-0005-0000-0000-000002260000}"/>
    <cellStyle name="Normal 24 27 2 14" xfId="9729" xr:uid="{00000000-0005-0000-0000-000003260000}"/>
    <cellStyle name="Normal 24 27 2 2" xfId="9730" xr:uid="{00000000-0005-0000-0000-000004260000}"/>
    <cellStyle name="Normal 24 27 2 3" xfId="9731" xr:uid="{00000000-0005-0000-0000-000005260000}"/>
    <cellStyle name="Normal 24 27 2 4" xfId="9732" xr:uid="{00000000-0005-0000-0000-000006260000}"/>
    <cellStyle name="Normal 24 27 2 5" xfId="9733" xr:uid="{00000000-0005-0000-0000-000007260000}"/>
    <cellStyle name="Normal 24 27 2 6" xfId="9734" xr:uid="{00000000-0005-0000-0000-000008260000}"/>
    <cellStyle name="Normal 24 27 2 7" xfId="9735" xr:uid="{00000000-0005-0000-0000-000009260000}"/>
    <cellStyle name="Normal 24 27 2 8" xfId="9736" xr:uid="{00000000-0005-0000-0000-00000A260000}"/>
    <cellStyle name="Normal 24 27 2 9" xfId="9737" xr:uid="{00000000-0005-0000-0000-00000B260000}"/>
    <cellStyle name="Normal 24 27 3" xfId="9738" xr:uid="{00000000-0005-0000-0000-00000C260000}"/>
    <cellStyle name="Normal 24 27 3 10" xfId="9739" xr:uid="{00000000-0005-0000-0000-00000D260000}"/>
    <cellStyle name="Normal 24 27 3 2" xfId="9740" xr:uid="{00000000-0005-0000-0000-00000E260000}"/>
    <cellStyle name="Normal 24 27 3 3" xfId="9741" xr:uid="{00000000-0005-0000-0000-00000F260000}"/>
    <cellStyle name="Normal 24 27 3 4" xfId="9742" xr:uid="{00000000-0005-0000-0000-000010260000}"/>
    <cellStyle name="Normal 24 27 3 5" xfId="9743" xr:uid="{00000000-0005-0000-0000-000011260000}"/>
    <cellStyle name="Normal 24 27 3 6" xfId="9744" xr:uid="{00000000-0005-0000-0000-000012260000}"/>
    <cellStyle name="Normal 24 27 3 7" xfId="9745" xr:uid="{00000000-0005-0000-0000-000013260000}"/>
    <cellStyle name="Normal 24 27 3 8" xfId="9746" xr:uid="{00000000-0005-0000-0000-000014260000}"/>
    <cellStyle name="Normal 24 27 3 9" xfId="9747" xr:uid="{00000000-0005-0000-0000-000015260000}"/>
    <cellStyle name="Normal 24 27 4" xfId="9748" xr:uid="{00000000-0005-0000-0000-000016260000}"/>
    <cellStyle name="Normal 24 27 5" xfId="9749" xr:uid="{00000000-0005-0000-0000-000017260000}"/>
    <cellStyle name="Normal 24 27 6" xfId="9750" xr:uid="{00000000-0005-0000-0000-000018260000}"/>
    <cellStyle name="Normal 24 27 7" xfId="9751" xr:uid="{00000000-0005-0000-0000-000019260000}"/>
    <cellStyle name="Normal 24 27 8" xfId="9752" xr:uid="{00000000-0005-0000-0000-00001A260000}"/>
    <cellStyle name="Normal 24 27 9" xfId="9753" xr:uid="{00000000-0005-0000-0000-00001B260000}"/>
    <cellStyle name="Normal 24 28" xfId="9754" xr:uid="{00000000-0005-0000-0000-00001C260000}"/>
    <cellStyle name="Normal 24 28 10" xfId="9755" xr:uid="{00000000-0005-0000-0000-00001D260000}"/>
    <cellStyle name="Normal 24 28 11" xfId="9756" xr:uid="{00000000-0005-0000-0000-00001E260000}"/>
    <cellStyle name="Normal 24 28 12" xfId="9757" xr:uid="{00000000-0005-0000-0000-00001F260000}"/>
    <cellStyle name="Normal 24 28 13" xfId="9758" xr:uid="{00000000-0005-0000-0000-000020260000}"/>
    <cellStyle name="Normal 24 28 14" xfId="9759" xr:uid="{00000000-0005-0000-0000-000021260000}"/>
    <cellStyle name="Normal 24 28 15" xfId="9760" xr:uid="{00000000-0005-0000-0000-000022260000}"/>
    <cellStyle name="Normal 24 28 2" xfId="9761" xr:uid="{00000000-0005-0000-0000-000023260000}"/>
    <cellStyle name="Normal 24 28 2 10" xfId="9762" xr:uid="{00000000-0005-0000-0000-000024260000}"/>
    <cellStyle name="Normal 24 28 2 11" xfId="9763" xr:uid="{00000000-0005-0000-0000-000025260000}"/>
    <cellStyle name="Normal 24 28 2 12" xfId="9764" xr:uid="{00000000-0005-0000-0000-000026260000}"/>
    <cellStyle name="Normal 24 28 2 13" xfId="9765" xr:uid="{00000000-0005-0000-0000-000027260000}"/>
    <cellStyle name="Normal 24 28 2 14" xfId="9766" xr:uid="{00000000-0005-0000-0000-000028260000}"/>
    <cellStyle name="Normal 24 28 2 2" xfId="9767" xr:uid="{00000000-0005-0000-0000-000029260000}"/>
    <cellStyle name="Normal 24 28 2 3" xfId="9768" xr:uid="{00000000-0005-0000-0000-00002A260000}"/>
    <cellStyle name="Normal 24 28 2 4" xfId="9769" xr:uid="{00000000-0005-0000-0000-00002B260000}"/>
    <cellStyle name="Normal 24 28 2 5" xfId="9770" xr:uid="{00000000-0005-0000-0000-00002C260000}"/>
    <cellStyle name="Normal 24 28 2 6" xfId="9771" xr:uid="{00000000-0005-0000-0000-00002D260000}"/>
    <cellStyle name="Normal 24 28 2 7" xfId="9772" xr:uid="{00000000-0005-0000-0000-00002E260000}"/>
    <cellStyle name="Normal 24 28 2 8" xfId="9773" xr:uid="{00000000-0005-0000-0000-00002F260000}"/>
    <cellStyle name="Normal 24 28 2 9" xfId="9774" xr:uid="{00000000-0005-0000-0000-000030260000}"/>
    <cellStyle name="Normal 24 28 3" xfId="9775" xr:uid="{00000000-0005-0000-0000-000031260000}"/>
    <cellStyle name="Normal 24 28 3 10" xfId="9776" xr:uid="{00000000-0005-0000-0000-000032260000}"/>
    <cellStyle name="Normal 24 28 3 2" xfId="9777" xr:uid="{00000000-0005-0000-0000-000033260000}"/>
    <cellStyle name="Normal 24 28 3 3" xfId="9778" xr:uid="{00000000-0005-0000-0000-000034260000}"/>
    <cellStyle name="Normal 24 28 3 4" xfId="9779" xr:uid="{00000000-0005-0000-0000-000035260000}"/>
    <cellStyle name="Normal 24 28 3 5" xfId="9780" xr:uid="{00000000-0005-0000-0000-000036260000}"/>
    <cellStyle name="Normal 24 28 3 6" xfId="9781" xr:uid="{00000000-0005-0000-0000-000037260000}"/>
    <cellStyle name="Normal 24 28 3 7" xfId="9782" xr:uid="{00000000-0005-0000-0000-000038260000}"/>
    <cellStyle name="Normal 24 28 3 8" xfId="9783" xr:uid="{00000000-0005-0000-0000-000039260000}"/>
    <cellStyle name="Normal 24 28 3 9" xfId="9784" xr:uid="{00000000-0005-0000-0000-00003A260000}"/>
    <cellStyle name="Normal 24 28 4" xfId="9785" xr:uid="{00000000-0005-0000-0000-00003B260000}"/>
    <cellStyle name="Normal 24 28 5" xfId="9786" xr:uid="{00000000-0005-0000-0000-00003C260000}"/>
    <cellStyle name="Normal 24 28 6" xfId="9787" xr:uid="{00000000-0005-0000-0000-00003D260000}"/>
    <cellStyle name="Normal 24 28 7" xfId="9788" xr:uid="{00000000-0005-0000-0000-00003E260000}"/>
    <cellStyle name="Normal 24 28 8" xfId="9789" xr:uid="{00000000-0005-0000-0000-00003F260000}"/>
    <cellStyle name="Normal 24 28 9" xfId="9790" xr:uid="{00000000-0005-0000-0000-000040260000}"/>
    <cellStyle name="Normal 24 29" xfId="9791" xr:uid="{00000000-0005-0000-0000-000041260000}"/>
    <cellStyle name="Normal 24 29 10" xfId="9792" xr:uid="{00000000-0005-0000-0000-000042260000}"/>
    <cellStyle name="Normal 24 29 11" xfId="9793" xr:uid="{00000000-0005-0000-0000-000043260000}"/>
    <cellStyle name="Normal 24 29 12" xfId="9794" xr:uid="{00000000-0005-0000-0000-000044260000}"/>
    <cellStyle name="Normal 24 29 13" xfId="9795" xr:uid="{00000000-0005-0000-0000-000045260000}"/>
    <cellStyle name="Normal 24 29 14" xfId="9796" xr:uid="{00000000-0005-0000-0000-000046260000}"/>
    <cellStyle name="Normal 24 29 15" xfId="9797" xr:uid="{00000000-0005-0000-0000-000047260000}"/>
    <cellStyle name="Normal 24 29 2" xfId="9798" xr:uid="{00000000-0005-0000-0000-000048260000}"/>
    <cellStyle name="Normal 24 29 2 10" xfId="9799" xr:uid="{00000000-0005-0000-0000-000049260000}"/>
    <cellStyle name="Normal 24 29 2 11" xfId="9800" xr:uid="{00000000-0005-0000-0000-00004A260000}"/>
    <cellStyle name="Normal 24 29 2 12" xfId="9801" xr:uid="{00000000-0005-0000-0000-00004B260000}"/>
    <cellStyle name="Normal 24 29 2 13" xfId="9802" xr:uid="{00000000-0005-0000-0000-00004C260000}"/>
    <cellStyle name="Normal 24 29 2 14" xfId="9803" xr:uid="{00000000-0005-0000-0000-00004D260000}"/>
    <cellStyle name="Normal 24 29 2 2" xfId="9804" xr:uid="{00000000-0005-0000-0000-00004E260000}"/>
    <cellStyle name="Normal 24 29 2 3" xfId="9805" xr:uid="{00000000-0005-0000-0000-00004F260000}"/>
    <cellStyle name="Normal 24 29 2 4" xfId="9806" xr:uid="{00000000-0005-0000-0000-000050260000}"/>
    <cellStyle name="Normal 24 29 2 5" xfId="9807" xr:uid="{00000000-0005-0000-0000-000051260000}"/>
    <cellStyle name="Normal 24 29 2 6" xfId="9808" xr:uid="{00000000-0005-0000-0000-000052260000}"/>
    <cellStyle name="Normal 24 29 2 7" xfId="9809" xr:uid="{00000000-0005-0000-0000-000053260000}"/>
    <cellStyle name="Normal 24 29 2 8" xfId="9810" xr:uid="{00000000-0005-0000-0000-000054260000}"/>
    <cellStyle name="Normal 24 29 2 9" xfId="9811" xr:uid="{00000000-0005-0000-0000-000055260000}"/>
    <cellStyle name="Normal 24 29 3" xfId="9812" xr:uid="{00000000-0005-0000-0000-000056260000}"/>
    <cellStyle name="Normal 24 29 3 10" xfId="9813" xr:uid="{00000000-0005-0000-0000-000057260000}"/>
    <cellStyle name="Normal 24 29 3 2" xfId="9814" xr:uid="{00000000-0005-0000-0000-000058260000}"/>
    <cellStyle name="Normal 24 29 3 3" xfId="9815" xr:uid="{00000000-0005-0000-0000-000059260000}"/>
    <cellStyle name="Normal 24 29 3 4" xfId="9816" xr:uid="{00000000-0005-0000-0000-00005A260000}"/>
    <cellStyle name="Normal 24 29 3 5" xfId="9817" xr:uid="{00000000-0005-0000-0000-00005B260000}"/>
    <cellStyle name="Normal 24 29 3 6" xfId="9818" xr:uid="{00000000-0005-0000-0000-00005C260000}"/>
    <cellStyle name="Normal 24 29 3 7" xfId="9819" xr:uid="{00000000-0005-0000-0000-00005D260000}"/>
    <cellStyle name="Normal 24 29 3 8" xfId="9820" xr:uid="{00000000-0005-0000-0000-00005E260000}"/>
    <cellStyle name="Normal 24 29 3 9" xfId="9821" xr:uid="{00000000-0005-0000-0000-00005F260000}"/>
    <cellStyle name="Normal 24 29 4" xfId="9822" xr:uid="{00000000-0005-0000-0000-000060260000}"/>
    <cellStyle name="Normal 24 29 5" xfId="9823" xr:uid="{00000000-0005-0000-0000-000061260000}"/>
    <cellStyle name="Normal 24 29 6" xfId="9824" xr:uid="{00000000-0005-0000-0000-000062260000}"/>
    <cellStyle name="Normal 24 29 7" xfId="9825" xr:uid="{00000000-0005-0000-0000-000063260000}"/>
    <cellStyle name="Normal 24 29 8" xfId="9826" xr:uid="{00000000-0005-0000-0000-000064260000}"/>
    <cellStyle name="Normal 24 29 9" xfId="9827" xr:uid="{00000000-0005-0000-0000-000065260000}"/>
    <cellStyle name="Normal 24 3" xfId="9828" xr:uid="{00000000-0005-0000-0000-000066260000}"/>
    <cellStyle name="Normal 24 3 10" xfId="9829" xr:uid="{00000000-0005-0000-0000-000067260000}"/>
    <cellStyle name="Normal 24 3 11" xfId="9830" xr:uid="{00000000-0005-0000-0000-000068260000}"/>
    <cellStyle name="Normal 24 3 12" xfId="9831" xr:uid="{00000000-0005-0000-0000-000069260000}"/>
    <cellStyle name="Normal 24 3 13" xfId="9832" xr:uid="{00000000-0005-0000-0000-00006A260000}"/>
    <cellStyle name="Normal 24 3 14" xfId="9833" xr:uid="{00000000-0005-0000-0000-00006B260000}"/>
    <cellStyle name="Normal 24 3 15" xfId="9834" xr:uid="{00000000-0005-0000-0000-00006C260000}"/>
    <cellStyle name="Normal 24 3 16" xfId="9835" xr:uid="{00000000-0005-0000-0000-00006D260000}"/>
    <cellStyle name="Normal 24 3 17" xfId="9836" xr:uid="{00000000-0005-0000-0000-00006E260000}"/>
    <cellStyle name="Normal 24 3 2" xfId="9837" xr:uid="{00000000-0005-0000-0000-00006F260000}"/>
    <cellStyle name="Normal 24 3 2 10" xfId="9838" xr:uid="{00000000-0005-0000-0000-000070260000}"/>
    <cellStyle name="Normal 24 3 2 11" xfId="9839" xr:uid="{00000000-0005-0000-0000-000071260000}"/>
    <cellStyle name="Normal 24 3 2 12" xfId="9840" xr:uid="{00000000-0005-0000-0000-000072260000}"/>
    <cellStyle name="Normal 24 3 2 13" xfId="9841" xr:uid="{00000000-0005-0000-0000-000073260000}"/>
    <cellStyle name="Normal 24 3 2 14" xfId="9842" xr:uid="{00000000-0005-0000-0000-000074260000}"/>
    <cellStyle name="Normal 24 3 2 15" xfId="9843" xr:uid="{00000000-0005-0000-0000-000075260000}"/>
    <cellStyle name="Normal 24 3 2 2" xfId="9844" xr:uid="{00000000-0005-0000-0000-000076260000}"/>
    <cellStyle name="Normal 24 3 2 3" xfId="9845" xr:uid="{00000000-0005-0000-0000-000077260000}"/>
    <cellStyle name="Normal 24 3 2 4" xfId="9846" xr:uid="{00000000-0005-0000-0000-000078260000}"/>
    <cellStyle name="Normal 24 3 2 5" xfId="9847" xr:uid="{00000000-0005-0000-0000-000079260000}"/>
    <cellStyle name="Normal 24 3 2 6" xfId="9848" xr:uid="{00000000-0005-0000-0000-00007A260000}"/>
    <cellStyle name="Normal 24 3 2 7" xfId="9849" xr:uid="{00000000-0005-0000-0000-00007B260000}"/>
    <cellStyle name="Normal 24 3 2 8" xfId="9850" xr:uid="{00000000-0005-0000-0000-00007C260000}"/>
    <cellStyle name="Normal 24 3 2 9" xfId="9851" xr:uid="{00000000-0005-0000-0000-00007D260000}"/>
    <cellStyle name="Normal 24 3 3" xfId="9852" xr:uid="{00000000-0005-0000-0000-00007E260000}"/>
    <cellStyle name="Normal 24 3 3 10" xfId="9853" xr:uid="{00000000-0005-0000-0000-00007F260000}"/>
    <cellStyle name="Normal 24 3 3 2" xfId="9854" xr:uid="{00000000-0005-0000-0000-000080260000}"/>
    <cellStyle name="Normal 24 3 3 3" xfId="9855" xr:uid="{00000000-0005-0000-0000-000081260000}"/>
    <cellStyle name="Normal 24 3 3 4" xfId="9856" xr:uid="{00000000-0005-0000-0000-000082260000}"/>
    <cellStyle name="Normal 24 3 3 5" xfId="9857" xr:uid="{00000000-0005-0000-0000-000083260000}"/>
    <cellStyle name="Normal 24 3 3 6" xfId="9858" xr:uid="{00000000-0005-0000-0000-000084260000}"/>
    <cellStyle name="Normal 24 3 3 7" xfId="9859" xr:uid="{00000000-0005-0000-0000-000085260000}"/>
    <cellStyle name="Normal 24 3 3 8" xfId="9860" xr:uid="{00000000-0005-0000-0000-000086260000}"/>
    <cellStyle name="Normal 24 3 3 9" xfId="9861" xr:uid="{00000000-0005-0000-0000-000087260000}"/>
    <cellStyle name="Normal 24 3 4" xfId="9862" xr:uid="{00000000-0005-0000-0000-000088260000}"/>
    <cellStyle name="Normal 24 3 5" xfId="9863" xr:uid="{00000000-0005-0000-0000-000089260000}"/>
    <cellStyle name="Normal 24 3 6" xfId="9864" xr:uid="{00000000-0005-0000-0000-00008A260000}"/>
    <cellStyle name="Normal 24 3 7" xfId="9865" xr:uid="{00000000-0005-0000-0000-00008B260000}"/>
    <cellStyle name="Normal 24 3 8" xfId="9866" xr:uid="{00000000-0005-0000-0000-00008C260000}"/>
    <cellStyle name="Normal 24 3 9" xfId="9867" xr:uid="{00000000-0005-0000-0000-00008D260000}"/>
    <cellStyle name="Normal 24 30" xfId="9868" xr:uid="{00000000-0005-0000-0000-00008E260000}"/>
    <cellStyle name="Normal 24 30 10" xfId="9869" xr:uid="{00000000-0005-0000-0000-00008F260000}"/>
    <cellStyle name="Normal 24 30 11" xfId="9870" xr:uid="{00000000-0005-0000-0000-000090260000}"/>
    <cellStyle name="Normal 24 30 12" xfId="9871" xr:uid="{00000000-0005-0000-0000-000091260000}"/>
    <cellStyle name="Normal 24 30 13" xfId="9872" xr:uid="{00000000-0005-0000-0000-000092260000}"/>
    <cellStyle name="Normal 24 30 14" xfId="9873" xr:uid="{00000000-0005-0000-0000-000093260000}"/>
    <cellStyle name="Normal 24 30 15" xfId="9874" xr:uid="{00000000-0005-0000-0000-000094260000}"/>
    <cellStyle name="Normal 24 30 2" xfId="9875" xr:uid="{00000000-0005-0000-0000-000095260000}"/>
    <cellStyle name="Normal 24 30 2 10" xfId="9876" xr:uid="{00000000-0005-0000-0000-000096260000}"/>
    <cellStyle name="Normal 24 30 2 11" xfId="9877" xr:uid="{00000000-0005-0000-0000-000097260000}"/>
    <cellStyle name="Normal 24 30 2 12" xfId="9878" xr:uid="{00000000-0005-0000-0000-000098260000}"/>
    <cellStyle name="Normal 24 30 2 13" xfId="9879" xr:uid="{00000000-0005-0000-0000-000099260000}"/>
    <cellStyle name="Normal 24 30 2 14" xfId="9880" xr:uid="{00000000-0005-0000-0000-00009A260000}"/>
    <cellStyle name="Normal 24 30 2 2" xfId="9881" xr:uid="{00000000-0005-0000-0000-00009B260000}"/>
    <cellStyle name="Normal 24 30 2 3" xfId="9882" xr:uid="{00000000-0005-0000-0000-00009C260000}"/>
    <cellStyle name="Normal 24 30 2 4" xfId="9883" xr:uid="{00000000-0005-0000-0000-00009D260000}"/>
    <cellStyle name="Normal 24 30 2 5" xfId="9884" xr:uid="{00000000-0005-0000-0000-00009E260000}"/>
    <cellStyle name="Normal 24 30 2 6" xfId="9885" xr:uid="{00000000-0005-0000-0000-00009F260000}"/>
    <cellStyle name="Normal 24 30 2 7" xfId="9886" xr:uid="{00000000-0005-0000-0000-0000A0260000}"/>
    <cellStyle name="Normal 24 30 2 8" xfId="9887" xr:uid="{00000000-0005-0000-0000-0000A1260000}"/>
    <cellStyle name="Normal 24 30 2 9" xfId="9888" xr:uid="{00000000-0005-0000-0000-0000A2260000}"/>
    <cellStyle name="Normal 24 30 3" xfId="9889" xr:uid="{00000000-0005-0000-0000-0000A3260000}"/>
    <cellStyle name="Normal 24 30 3 10" xfId="9890" xr:uid="{00000000-0005-0000-0000-0000A4260000}"/>
    <cellStyle name="Normal 24 30 3 2" xfId="9891" xr:uid="{00000000-0005-0000-0000-0000A5260000}"/>
    <cellStyle name="Normal 24 30 3 3" xfId="9892" xr:uid="{00000000-0005-0000-0000-0000A6260000}"/>
    <cellStyle name="Normal 24 30 3 4" xfId="9893" xr:uid="{00000000-0005-0000-0000-0000A7260000}"/>
    <cellStyle name="Normal 24 30 3 5" xfId="9894" xr:uid="{00000000-0005-0000-0000-0000A8260000}"/>
    <cellStyle name="Normal 24 30 3 6" xfId="9895" xr:uid="{00000000-0005-0000-0000-0000A9260000}"/>
    <cellStyle name="Normal 24 30 3 7" xfId="9896" xr:uid="{00000000-0005-0000-0000-0000AA260000}"/>
    <cellStyle name="Normal 24 30 3 8" xfId="9897" xr:uid="{00000000-0005-0000-0000-0000AB260000}"/>
    <cellStyle name="Normal 24 30 3 9" xfId="9898" xr:uid="{00000000-0005-0000-0000-0000AC260000}"/>
    <cellStyle name="Normal 24 30 4" xfId="9899" xr:uid="{00000000-0005-0000-0000-0000AD260000}"/>
    <cellStyle name="Normal 24 30 5" xfId="9900" xr:uid="{00000000-0005-0000-0000-0000AE260000}"/>
    <cellStyle name="Normal 24 30 6" xfId="9901" xr:uid="{00000000-0005-0000-0000-0000AF260000}"/>
    <cellStyle name="Normal 24 30 7" xfId="9902" xr:uid="{00000000-0005-0000-0000-0000B0260000}"/>
    <cellStyle name="Normal 24 30 8" xfId="9903" xr:uid="{00000000-0005-0000-0000-0000B1260000}"/>
    <cellStyle name="Normal 24 30 9" xfId="9904" xr:uid="{00000000-0005-0000-0000-0000B2260000}"/>
    <cellStyle name="Normal 24 31" xfId="9905" xr:uid="{00000000-0005-0000-0000-0000B3260000}"/>
    <cellStyle name="Normal 24 31 10" xfId="9906" xr:uid="{00000000-0005-0000-0000-0000B4260000}"/>
    <cellStyle name="Normal 24 31 11" xfId="9907" xr:uid="{00000000-0005-0000-0000-0000B5260000}"/>
    <cellStyle name="Normal 24 31 12" xfId="9908" xr:uid="{00000000-0005-0000-0000-0000B6260000}"/>
    <cellStyle name="Normal 24 31 13" xfId="9909" xr:uid="{00000000-0005-0000-0000-0000B7260000}"/>
    <cellStyle name="Normal 24 31 14" xfId="9910" xr:uid="{00000000-0005-0000-0000-0000B8260000}"/>
    <cellStyle name="Normal 24 31 15" xfId="9911" xr:uid="{00000000-0005-0000-0000-0000B9260000}"/>
    <cellStyle name="Normal 24 31 2" xfId="9912" xr:uid="{00000000-0005-0000-0000-0000BA260000}"/>
    <cellStyle name="Normal 24 31 2 10" xfId="9913" xr:uid="{00000000-0005-0000-0000-0000BB260000}"/>
    <cellStyle name="Normal 24 31 2 11" xfId="9914" xr:uid="{00000000-0005-0000-0000-0000BC260000}"/>
    <cellStyle name="Normal 24 31 2 12" xfId="9915" xr:uid="{00000000-0005-0000-0000-0000BD260000}"/>
    <cellStyle name="Normal 24 31 2 13" xfId="9916" xr:uid="{00000000-0005-0000-0000-0000BE260000}"/>
    <cellStyle name="Normal 24 31 2 14" xfId="9917" xr:uid="{00000000-0005-0000-0000-0000BF260000}"/>
    <cellStyle name="Normal 24 31 2 2" xfId="9918" xr:uid="{00000000-0005-0000-0000-0000C0260000}"/>
    <cellStyle name="Normal 24 31 2 3" xfId="9919" xr:uid="{00000000-0005-0000-0000-0000C1260000}"/>
    <cellStyle name="Normal 24 31 2 4" xfId="9920" xr:uid="{00000000-0005-0000-0000-0000C2260000}"/>
    <cellStyle name="Normal 24 31 2 5" xfId="9921" xr:uid="{00000000-0005-0000-0000-0000C3260000}"/>
    <cellStyle name="Normal 24 31 2 6" xfId="9922" xr:uid="{00000000-0005-0000-0000-0000C4260000}"/>
    <cellStyle name="Normal 24 31 2 7" xfId="9923" xr:uid="{00000000-0005-0000-0000-0000C5260000}"/>
    <cellStyle name="Normal 24 31 2 8" xfId="9924" xr:uid="{00000000-0005-0000-0000-0000C6260000}"/>
    <cellStyle name="Normal 24 31 2 9" xfId="9925" xr:uid="{00000000-0005-0000-0000-0000C7260000}"/>
    <cellStyle name="Normal 24 31 3" xfId="9926" xr:uid="{00000000-0005-0000-0000-0000C8260000}"/>
    <cellStyle name="Normal 24 31 3 10" xfId="9927" xr:uid="{00000000-0005-0000-0000-0000C9260000}"/>
    <cellStyle name="Normal 24 31 3 2" xfId="9928" xr:uid="{00000000-0005-0000-0000-0000CA260000}"/>
    <cellStyle name="Normal 24 31 3 3" xfId="9929" xr:uid="{00000000-0005-0000-0000-0000CB260000}"/>
    <cellStyle name="Normal 24 31 3 4" xfId="9930" xr:uid="{00000000-0005-0000-0000-0000CC260000}"/>
    <cellStyle name="Normal 24 31 3 5" xfId="9931" xr:uid="{00000000-0005-0000-0000-0000CD260000}"/>
    <cellStyle name="Normal 24 31 3 6" xfId="9932" xr:uid="{00000000-0005-0000-0000-0000CE260000}"/>
    <cellStyle name="Normal 24 31 3 7" xfId="9933" xr:uid="{00000000-0005-0000-0000-0000CF260000}"/>
    <cellStyle name="Normal 24 31 3 8" xfId="9934" xr:uid="{00000000-0005-0000-0000-0000D0260000}"/>
    <cellStyle name="Normal 24 31 3 9" xfId="9935" xr:uid="{00000000-0005-0000-0000-0000D1260000}"/>
    <cellStyle name="Normal 24 31 4" xfId="9936" xr:uid="{00000000-0005-0000-0000-0000D2260000}"/>
    <cellStyle name="Normal 24 31 5" xfId="9937" xr:uid="{00000000-0005-0000-0000-0000D3260000}"/>
    <cellStyle name="Normal 24 31 6" xfId="9938" xr:uid="{00000000-0005-0000-0000-0000D4260000}"/>
    <cellStyle name="Normal 24 31 7" xfId="9939" xr:uid="{00000000-0005-0000-0000-0000D5260000}"/>
    <cellStyle name="Normal 24 31 8" xfId="9940" xr:uid="{00000000-0005-0000-0000-0000D6260000}"/>
    <cellStyle name="Normal 24 31 9" xfId="9941" xr:uid="{00000000-0005-0000-0000-0000D7260000}"/>
    <cellStyle name="Normal 24 32" xfId="9942" xr:uid="{00000000-0005-0000-0000-0000D8260000}"/>
    <cellStyle name="Normal 24 32 10" xfId="9943" xr:uid="{00000000-0005-0000-0000-0000D9260000}"/>
    <cellStyle name="Normal 24 32 11" xfId="9944" xr:uid="{00000000-0005-0000-0000-0000DA260000}"/>
    <cellStyle name="Normal 24 32 12" xfId="9945" xr:uid="{00000000-0005-0000-0000-0000DB260000}"/>
    <cellStyle name="Normal 24 32 13" xfId="9946" xr:uid="{00000000-0005-0000-0000-0000DC260000}"/>
    <cellStyle name="Normal 24 32 14" xfId="9947" xr:uid="{00000000-0005-0000-0000-0000DD260000}"/>
    <cellStyle name="Normal 24 32 15" xfId="9948" xr:uid="{00000000-0005-0000-0000-0000DE260000}"/>
    <cellStyle name="Normal 24 32 2" xfId="9949" xr:uid="{00000000-0005-0000-0000-0000DF260000}"/>
    <cellStyle name="Normal 24 32 2 10" xfId="9950" xr:uid="{00000000-0005-0000-0000-0000E0260000}"/>
    <cellStyle name="Normal 24 32 2 11" xfId="9951" xr:uid="{00000000-0005-0000-0000-0000E1260000}"/>
    <cellStyle name="Normal 24 32 2 12" xfId="9952" xr:uid="{00000000-0005-0000-0000-0000E2260000}"/>
    <cellStyle name="Normal 24 32 2 13" xfId="9953" xr:uid="{00000000-0005-0000-0000-0000E3260000}"/>
    <cellStyle name="Normal 24 32 2 14" xfId="9954" xr:uid="{00000000-0005-0000-0000-0000E4260000}"/>
    <cellStyle name="Normal 24 32 2 2" xfId="9955" xr:uid="{00000000-0005-0000-0000-0000E5260000}"/>
    <cellStyle name="Normal 24 32 2 3" xfId="9956" xr:uid="{00000000-0005-0000-0000-0000E6260000}"/>
    <cellStyle name="Normal 24 32 2 4" xfId="9957" xr:uid="{00000000-0005-0000-0000-0000E7260000}"/>
    <cellStyle name="Normal 24 32 2 5" xfId="9958" xr:uid="{00000000-0005-0000-0000-0000E8260000}"/>
    <cellStyle name="Normal 24 32 2 6" xfId="9959" xr:uid="{00000000-0005-0000-0000-0000E9260000}"/>
    <cellStyle name="Normal 24 32 2 7" xfId="9960" xr:uid="{00000000-0005-0000-0000-0000EA260000}"/>
    <cellStyle name="Normal 24 32 2 8" xfId="9961" xr:uid="{00000000-0005-0000-0000-0000EB260000}"/>
    <cellStyle name="Normal 24 32 2 9" xfId="9962" xr:uid="{00000000-0005-0000-0000-0000EC260000}"/>
    <cellStyle name="Normal 24 32 3" xfId="9963" xr:uid="{00000000-0005-0000-0000-0000ED260000}"/>
    <cellStyle name="Normal 24 32 3 10" xfId="9964" xr:uid="{00000000-0005-0000-0000-0000EE260000}"/>
    <cellStyle name="Normal 24 32 3 2" xfId="9965" xr:uid="{00000000-0005-0000-0000-0000EF260000}"/>
    <cellStyle name="Normal 24 32 3 3" xfId="9966" xr:uid="{00000000-0005-0000-0000-0000F0260000}"/>
    <cellStyle name="Normal 24 32 3 4" xfId="9967" xr:uid="{00000000-0005-0000-0000-0000F1260000}"/>
    <cellStyle name="Normal 24 32 3 5" xfId="9968" xr:uid="{00000000-0005-0000-0000-0000F2260000}"/>
    <cellStyle name="Normal 24 32 3 6" xfId="9969" xr:uid="{00000000-0005-0000-0000-0000F3260000}"/>
    <cellStyle name="Normal 24 32 3 7" xfId="9970" xr:uid="{00000000-0005-0000-0000-0000F4260000}"/>
    <cellStyle name="Normal 24 32 3 8" xfId="9971" xr:uid="{00000000-0005-0000-0000-0000F5260000}"/>
    <cellStyle name="Normal 24 32 3 9" xfId="9972" xr:uid="{00000000-0005-0000-0000-0000F6260000}"/>
    <cellStyle name="Normal 24 32 4" xfId="9973" xr:uid="{00000000-0005-0000-0000-0000F7260000}"/>
    <cellStyle name="Normal 24 32 5" xfId="9974" xr:uid="{00000000-0005-0000-0000-0000F8260000}"/>
    <cellStyle name="Normal 24 32 6" xfId="9975" xr:uid="{00000000-0005-0000-0000-0000F9260000}"/>
    <cellStyle name="Normal 24 32 7" xfId="9976" xr:uid="{00000000-0005-0000-0000-0000FA260000}"/>
    <cellStyle name="Normal 24 32 8" xfId="9977" xr:uid="{00000000-0005-0000-0000-0000FB260000}"/>
    <cellStyle name="Normal 24 32 9" xfId="9978" xr:uid="{00000000-0005-0000-0000-0000FC260000}"/>
    <cellStyle name="Normal 24 33" xfId="9979" xr:uid="{00000000-0005-0000-0000-0000FD260000}"/>
    <cellStyle name="Normal 24 33 10" xfId="9980" xr:uid="{00000000-0005-0000-0000-0000FE260000}"/>
    <cellStyle name="Normal 24 33 11" xfId="9981" xr:uid="{00000000-0005-0000-0000-0000FF260000}"/>
    <cellStyle name="Normal 24 33 12" xfId="9982" xr:uid="{00000000-0005-0000-0000-000000270000}"/>
    <cellStyle name="Normal 24 33 13" xfId="9983" xr:uid="{00000000-0005-0000-0000-000001270000}"/>
    <cellStyle name="Normal 24 33 14" xfId="9984" xr:uid="{00000000-0005-0000-0000-000002270000}"/>
    <cellStyle name="Normal 24 33 15" xfId="9985" xr:uid="{00000000-0005-0000-0000-000003270000}"/>
    <cellStyle name="Normal 24 33 2" xfId="9986" xr:uid="{00000000-0005-0000-0000-000004270000}"/>
    <cellStyle name="Normal 24 33 2 10" xfId="9987" xr:uid="{00000000-0005-0000-0000-000005270000}"/>
    <cellStyle name="Normal 24 33 2 11" xfId="9988" xr:uid="{00000000-0005-0000-0000-000006270000}"/>
    <cellStyle name="Normal 24 33 2 12" xfId="9989" xr:uid="{00000000-0005-0000-0000-000007270000}"/>
    <cellStyle name="Normal 24 33 2 13" xfId="9990" xr:uid="{00000000-0005-0000-0000-000008270000}"/>
    <cellStyle name="Normal 24 33 2 14" xfId="9991" xr:uid="{00000000-0005-0000-0000-000009270000}"/>
    <cellStyle name="Normal 24 33 2 2" xfId="9992" xr:uid="{00000000-0005-0000-0000-00000A270000}"/>
    <cellStyle name="Normal 24 33 2 3" xfId="9993" xr:uid="{00000000-0005-0000-0000-00000B270000}"/>
    <cellStyle name="Normal 24 33 2 4" xfId="9994" xr:uid="{00000000-0005-0000-0000-00000C270000}"/>
    <cellStyle name="Normal 24 33 2 5" xfId="9995" xr:uid="{00000000-0005-0000-0000-00000D270000}"/>
    <cellStyle name="Normal 24 33 2 6" xfId="9996" xr:uid="{00000000-0005-0000-0000-00000E270000}"/>
    <cellStyle name="Normal 24 33 2 7" xfId="9997" xr:uid="{00000000-0005-0000-0000-00000F270000}"/>
    <cellStyle name="Normal 24 33 2 8" xfId="9998" xr:uid="{00000000-0005-0000-0000-000010270000}"/>
    <cellStyle name="Normal 24 33 2 9" xfId="9999" xr:uid="{00000000-0005-0000-0000-000011270000}"/>
    <cellStyle name="Normal 24 33 3" xfId="10000" xr:uid="{00000000-0005-0000-0000-000012270000}"/>
    <cellStyle name="Normal 24 33 3 10" xfId="10001" xr:uid="{00000000-0005-0000-0000-000013270000}"/>
    <cellStyle name="Normal 24 33 3 2" xfId="10002" xr:uid="{00000000-0005-0000-0000-000014270000}"/>
    <cellStyle name="Normal 24 33 3 3" xfId="10003" xr:uid="{00000000-0005-0000-0000-000015270000}"/>
    <cellStyle name="Normal 24 33 3 4" xfId="10004" xr:uid="{00000000-0005-0000-0000-000016270000}"/>
    <cellStyle name="Normal 24 33 3 5" xfId="10005" xr:uid="{00000000-0005-0000-0000-000017270000}"/>
    <cellStyle name="Normal 24 33 3 6" xfId="10006" xr:uid="{00000000-0005-0000-0000-000018270000}"/>
    <cellStyle name="Normal 24 33 3 7" xfId="10007" xr:uid="{00000000-0005-0000-0000-000019270000}"/>
    <cellStyle name="Normal 24 33 3 8" xfId="10008" xr:uid="{00000000-0005-0000-0000-00001A270000}"/>
    <cellStyle name="Normal 24 33 3 9" xfId="10009" xr:uid="{00000000-0005-0000-0000-00001B270000}"/>
    <cellStyle name="Normal 24 33 4" xfId="10010" xr:uid="{00000000-0005-0000-0000-00001C270000}"/>
    <cellStyle name="Normal 24 33 5" xfId="10011" xr:uid="{00000000-0005-0000-0000-00001D270000}"/>
    <cellStyle name="Normal 24 33 6" xfId="10012" xr:uid="{00000000-0005-0000-0000-00001E270000}"/>
    <cellStyle name="Normal 24 33 7" xfId="10013" xr:uid="{00000000-0005-0000-0000-00001F270000}"/>
    <cellStyle name="Normal 24 33 8" xfId="10014" xr:uid="{00000000-0005-0000-0000-000020270000}"/>
    <cellStyle name="Normal 24 33 9" xfId="10015" xr:uid="{00000000-0005-0000-0000-000021270000}"/>
    <cellStyle name="Normal 24 34" xfId="10016" xr:uid="{00000000-0005-0000-0000-000022270000}"/>
    <cellStyle name="Normal 24 34 10" xfId="10017" xr:uid="{00000000-0005-0000-0000-000023270000}"/>
    <cellStyle name="Normal 24 34 11" xfId="10018" xr:uid="{00000000-0005-0000-0000-000024270000}"/>
    <cellStyle name="Normal 24 34 12" xfId="10019" xr:uid="{00000000-0005-0000-0000-000025270000}"/>
    <cellStyle name="Normal 24 34 13" xfId="10020" xr:uid="{00000000-0005-0000-0000-000026270000}"/>
    <cellStyle name="Normal 24 34 14" xfId="10021" xr:uid="{00000000-0005-0000-0000-000027270000}"/>
    <cellStyle name="Normal 24 34 15" xfId="10022" xr:uid="{00000000-0005-0000-0000-000028270000}"/>
    <cellStyle name="Normal 24 34 2" xfId="10023" xr:uid="{00000000-0005-0000-0000-000029270000}"/>
    <cellStyle name="Normal 24 34 2 10" xfId="10024" xr:uid="{00000000-0005-0000-0000-00002A270000}"/>
    <cellStyle name="Normal 24 34 2 11" xfId="10025" xr:uid="{00000000-0005-0000-0000-00002B270000}"/>
    <cellStyle name="Normal 24 34 2 12" xfId="10026" xr:uid="{00000000-0005-0000-0000-00002C270000}"/>
    <cellStyle name="Normal 24 34 2 13" xfId="10027" xr:uid="{00000000-0005-0000-0000-00002D270000}"/>
    <cellStyle name="Normal 24 34 2 14" xfId="10028" xr:uid="{00000000-0005-0000-0000-00002E270000}"/>
    <cellStyle name="Normal 24 34 2 2" xfId="10029" xr:uid="{00000000-0005-0000-0000-00002F270000}"/>
    <cellStyle name="Normal 24 34 2 3" xfId="10030" xr:uid="{00000000-0005-0000-0000-000030270000}"/>
    <cellStyle name="Normal 24 34 2 4" xfId="10031" xr:uid="{00000000-0005-0000-0000-000031270000}"/>
    <cellStyle name="Normal 24 34 2 5" xfId="10032" xr:uid="{00000000-0005-0000-0000-000032270000}"/>
    <cellStyle name="Normal 24 34 2 6" xfId="10033" xr:uid="{00000000-0005-0000-0000-000033270000}"/>
    <cellStyle name="Normal 24 34 2 7" xfId="10034" xr:uid="{00000000-0005-0000-0000-000034270000}"/>
    <cellStyle name="Normal 24 34 2 8" xfId="10035" xr:uid="{00000000-0005-0000-0000-000035270000}"/>
    <cellStyle name="Normal 24 34 2 9" xfId="10036" xr:uid="{00000000-0005-0000-0000-000036270000}"/>
    <cellStyle name="Normal 24 34 3" xfId="10037" xr:uid="{00000000-0005-0000-0000-000037270000}"/>
    <cellStyle name="Normal 24 34 3 10" xfId="10038" xr:uid="{00000000-0005-0000-0000-000038270000}"/>
    <cellStyle name="Normal 24 34 3 2" xfId="10039" xr:uid="{00000000-0005-0000-0000-000039270000}"/>
    <cellStyle name="Normal 24 34 3 3" xfId="10040" xr:uid="{00000000-0005-0000-0000-00003A270000}"/>
    <cellStyle name="Normal 24 34 3 4" xfId="10041" xr:uid="{00000000-0005-0000-0000-00003B270000}"/>
    <cellStyle name="Normal 24 34 3 5" xfId="10042" xr:uid="{00000000-0005-0000-0000-00003C270000}"/>
    <cellStyle name="Normal 24 34 3 6" xfId="10043" xr:uid="{00000000-0005-0000-0000-00003D270000}"/>
    <cellStyle name="Normal 24 34 3 7" xfId="10044" xr:uid="{00000000-0005-0000-0000-00003E270000}"/>
    <cellStyle name="Normal 24 34 3 8" xfId="10045" xr:uid="{00000000-0005-0000-0000-00003F270000}"/>
    <cellStyle name="Normal 24 34 3 9" xfId="10046" xr:uid="{00000000-0005-0000-0000-000040270000}"/>
    <cellStyle name="Normal 24 34 4" xfId="10047" xr:uid="{00000000-0005-0000-0000-000041270000}"/>
    <cellStyle name="Normal 24 34 5" xfId="10048" xr:uid="{00000000-0005-0000-0000-000042270000}"/>
    <cellStyle name="Normal 24 34 6" xfId="10049" xr:uid="{00000000-0005-0000-0000-000043270000}"/>
    <cellStyle name="Normal 24 34 7" xfId="10050" xr:uid="{00000000-0005-0000-0000-000044270000}"/>
    <cellStyle name="Normal 24 34 8" xfId="10051" xr:uid="{00000000-0005-0000-0000-000045270000}"/>
    <cellStyle name="Normal 24 34 9" xfId="10052" xr:uid="{00000000-0005-0000-0000-000046270000}"/>
    <cellStyle name="Normal 24 35" xfId="10053" xr:uid="{00000000-0005-0000-0000-000047270000}"/>
    <cellStyle name="Normal 24 35 10" xfId="10054" xr:uid="{00000000-0005-0000-0000-000048270000}"/>
    <cellStyle name="Normal 24 35 11" xfId="10055" xr:uid="{00000000-0005-0000-0000-000049270000}"/>
    <cellStyle name="Normal 24 35 12" xfId="10056" xr:uid="{00000000-0005-0000-0000-00004A270000}"/>
    <cellStyle name="Normal 24 35 13" xfId="10057" xr:uid="{00000000-0005-0000-0000-00004B270000}"/>
    <cellStyle name="Normal 24 35 14" xfId="10058" xr:uid="{00000000-0005-0000-0000-00004C270000}"/>
    <cellStyle name="Normal 24 35 15" xfId="10059" xr:uid="{00000000-0005-0000-0000-00004D270000}"/>
    <cellStyle name="Normal 24 35 2" xfId="10060" xr:uid="{00000000-0005-0000-0000-00004E270000}"/>
    <cellStyle name="Normal 24 35 2 10" xfId="10061" xr:uid="{00000000-0005-0000-0000-00004F270000}"/>
    <cellStyle name="Normal 24 35 2 11" xfId="10062" xr:uid="{00000000-0005-0000-0000-000050270000}"/>
    <cellStyle name="Normal 24 35 2 12" xfId="10063" xr:uid="{00000000-0005-0000-0000-000051270000}"/>
    <cellStyle name="Normal 24 35 2 13" xfId="10064" xr:uid="{00000000-0005-0000-0000-000052270000}"/>
    <cellStyle name="Normal 24 35 2 14" xfId="10065" xr:uid="{00000000-0005-0000-0000-000053270000}"/>
    <cellStyle name="Normal 24 35 2 2" xfId="10066" xr:uid="{00000000-0005-0000-0000-000054270000}"/>
    <cellStyle name="Normal 24 35 2 3" xfId="10067" xr:uid="{00000000-0005-0000-0000-000055270000}"/>
    <cellStyle name="Normal 24 35 2 4" xfId="10068" xr:uid="{00000000-0005-0000-0000-000056270000}"/>
    <cellStyle name="Normal 24 35 2 5" xfId="10069" xr:uid="{00000000-0005-0000-0000-000057270000}"/>
    <cellStyle name="Normal 24 35 2 6" xfId="10070" xr:uid="{00000000-0005-0000-0000-000058270000}"/>
    <cellStyle name="Normal 24 35 2 7" xfId="10071" xr:uid="{00000000-0005-0000-0000-000059270000}"/>
    <cellStyle name="Normal 24 35 2 8" xfId="10072" xr:uid="{00000000-0005-0000-0000-00005A270000}"/>
    <cellStyle name="Normal 24 35 2 9" xfId="10073" xr:uid="{00000000-0005-0000-0000-00005B270000}"/>
    <cellStyle name="Normal 24 35 3" xfId="10074" xr:uid="{00000000-0005-0000-0000-00005C270000}"/>
    <cellStyle name="Normal 24 35 3 10" xfId="10075" xr:uid="{00000000-0005-0000-0000-00005D270000}"/>
    <cellStyle name="Normal 24 35 3 2" xfId="10076" xr:uid="{00000000-0005-0000-0000-00005E270000}"/>
    <cellStyle name="Normal 24 35 3 3" xfId="10077" xr:uid="{00000000-0005-0000-0000-00005F270000}"/>
    <cellStyle name="Normal 24 35 3 4" xfId="10078" xr:uid="{00000000-0005-0000-0000-000060270000}"/>
    <cellStyle name="Normal 24 35 3 5" xfId="10079" xr:uid="{00000000-0005-0000-0000-000061270000}"/>
    <cellStyle name="Normal 24 35 3 6" xfId="10080" xr:uid="{00000000-0005-0000-0000-000062270000}"/>
    <cellStyle name="Normal 24 35 3 7" xfId="10081" xr:uid="{00000000-0005-0000-0000-000063270000}"/>
    <cellStyle name="Normal 24 35 3 8" xfId="10082" xr:uid="{00000000-0005-0000-0000-000064270000}"/>
    <cellStyle name="Normal 24 35 3 9" xfId="10083" xr:uid="{00000000-0005-0000-0000-000065270000}"/>
    <cellStyle name="Normal 24 35 4" xfId="10084" xr:uid="{00000000-0005-0000-0000-000066270000}"/>
    <cellStyle name="Normal 24 35 5" xfId="10085" xr:uid="{00000000-0005-0000-0000-000067270000}"/>
    <cellStyle name="Normal 24 35 6" xfId="10086" xr:uid="{00000000-0005-0000-0000-000068270000}"/>
    <cellStyle name="Normal 24 35 7" xfId="10087" xr:uid="{00000000-0005-0000-0000-000069270000}"/>
    <cellStyle name="Normal 24 35 8" xfId="10088" xr:uid="{00000000-0005-0000-0000-00006A270000}"/>
    <cellStyle name="Normal 24 35 9" xfId="10089" xr:uid="{00000000-0005-0000-0000-00006B270000}"/>
    <cellStyle name="Normal 24 36" xfId="10090" xr:uid="{00000000-0005-0000-0000-00006C270000}"/>
    <cellStyle name="Normal 24 36 10" xfId="10091" xr:uid="{00000000-0005-0000-0000-00006D270000}"/>
    <cellStyle name="Normal 24 36 11" xfId="10092" xr:uid="{00000000-0005-0000-0000-00006E270000}"/>
    <cellStyle name="Normal 24 36 12" xfId="10093" xr:uid="{00000000-0005-0000-0000-00006F270000}"/>
    <cellStyle name="Normal 24 36 13" xfId="10094" xr:uid="{00000000-0005-0000-0000-000070270000}"/>
    <cellStyle name="Normal 24 36 14" xfId="10095" xr:uid="{00000000-0005-0000-0000-000071270000}"/>
    <cellStyle name="Normal 24 36 15" xfId="10096" xr:uid="{00000000-0005-0000-0000-000072270000}"/>
    <cellStyle name="Normal 24 36 2" xfId="10097" xr:uid="{00000000-0005-0000-0000-000073270000}"/>
    <cellStyle name="Normal 24 36 2 10" xfId="10098" xr:uid="{00000000-0005-0000-0000-000074270000}"/>
    <cellStyle name="Normal 24 36 2 11" xfId="10099" xr:uid="{00000000-0005-0000-0000-000075270000}"/>
    <cellStyle name="Normal 24 36 2 12" xfId="10100" xr:uid="{00000000-0005-0000-0000-000076270000}"/>
    <cellStyle name="Normal 24 36 2 13" xfId="10101" xr:uid="{00000000-0005-0000-0000-000077270000}"/>
    <cellStyle name="Normal 24 36 2 14" xfId="10102" xr:uid="{00000000-0005-0000-0000-000078270000}"/>
    <cellStyle name="Normal 24 36 2 2" xfId="10103" xr:uid="{00000000-0005-0000-0000-000079270000}"/>
    <cellStyle name="Normal 24 36 2 3" xfId="10104" xr:uid="{00000000-0005-0000-0000-00007A270000}"/>
    <cellStyle name="Normal 24 36 2 4" xfId="10105" xr:uid="{00000000-0005-0000-0000-00007B270000}"/>
    <cellStyle name="Normal 24 36 2 5" xfId="10106" xr:uid="{00000000-0005-0000-0000-00007C270000}"/>
    <cellStyle name="Normal 24 36 2 6" xfId="10107" xr:uid="{00000000-0005-0000-0000-00007D270000}"/>
    <cellStyle name="Normal 24 36 2 7" xfId="10108" xr:uid="{00000000-0005-0000-0000-00007E270000}"/>
    <cellStyle name="Normal 24 36 2 8" xfId="10109" xr:uid="{00000000-0005-0000-0000-00007F270000}"/>
    <cellStyle name="Normal 24 36 2 9" xfId="10110" xr:uid="{00000000-0005-0000-0000-000080270000}"/>
    <cellStyle name="Normal 24 36 3" xfId="10111" xr:uid="{00000000-0005-0000-0000-000081270000}"/>
    <cellStyle name="Normal 24 36 3 10" xfId="10112" xr:uid="{00000000-0005-0000-0000-000082270000}"/>
    <cellStyle name="Normal 24 36 3 2" xfId="10113" xr:uid="{00000000-0005-0000-0000-000083270000}"/>
    <cellStyle name="Normal 24 36 3 3" xfId="10114" xr:uid="{00000000-0005-0000-0000-000084270000}"/>
    <cellStyle name="Normal 24 36 3 4" xfId="10115" xr:uid="{00000000-0005-0000-0000-000085270000}"/>
    <cellStyle name="Normal 24 36 3 5" xfId="10116" xr:uid="{00000000-0005-0000-0000-000086270000}"/>
    <cellStyle name="Normal 24 36 3 6" xfId="10117" xr:uid="{00000000-0005-0000-0000-000087270000}"/>
    <cellStyle name="Normal 24 36 3 7" xfId="10118" xr:uid="{00000000-0005-0000-0000-000088270000}"/>
    <cellStyle name="Normal 24 36 3 8" xfId="10119" xr:uid="{00000000-0005-0000-0000-000089270000}"/>
    <cellStyle name="Normal 24 36 3 9" xfId="10120" xr:uid="{00000000-0005-0000-0000-00008A270000}"/>
    <cellStyle name="Normal 24 36 4" xfId="10121" xr:uid="{00000000-0005-0000-0000-00008B270000}"/>
    <cellStyle name="Normal 24 36 5" xfId="10122" xr:uid="{00000000-0005-0000-0000-00008C270000}"/>
    <cellStyle name="Normal 24 36 6" xfId="10123" xr:uid="{00000000-0005-0000-0000-00008D270000}"/>
    <cellStyle name="Normal 24 36 7" xfId="10124" xr:uid="{00000000-0005-0000-0000-00008E270000}"/>
    <cellStyle name="Normal 24 36 8" xfId="10125" xr:uid="{00000000-0005-0000-0000-00008F270000}"/>
    <cellStyle name="Normal 24 36 9" xfId="10126" xr:uid="{00000000-0005-0000-0000-000090270000}"/>
    <cellStyle name="Normal 24 37" xfId="10127" xr:uid="{00000000-0005-0000-0000-000091270000}"/>
    <cellStyle name="Normal 24 37 10" xfId="10128" xr:uid="{00000000-0005-0000-0000-000092270000}"/>
    <cellStyle name="Normal 24 37 11" xfId="10129" xr:uid="{00000000-0005-0000-0000-000093270000}"/>
    <cellStyle name="Normal 24 37 12" xfId="10130" xr:uid="{00000000-0005-0000-0000-000094270000}"/>
    <cellStyle name="Normal 24 37 13" xfId="10131" xr:uid="{00000000-0005-0000-0000-000095270000}"/>
    <cellStyle name="Normal 24 37 14" xfId="10132" xr:uid="{00000000-0005-0000-0000-000096270000}"/>
    <cellStyle name="Normal 24 37 15" xfId="10133" xr:uid="{00000000-0005-0000-0000-000097270000}"/>
    <cellStyle name="Normal 24 37 2" xfId="10134" xr:uid="{00000000-0005-0000-0000-000098270000}"/>
    <cellStyle name="Normal 24 37 2 10" xfId="10135" xr:uid="{00000000-0005-0000-0000-000099270000}"/>
    <cellStyle name="Normal 24 37 2 11" xfId="10136" xr:uid="{00000000-0005-0000-0000-00009A270000}"/>
    <cellStyle name="Normal 24 37 2 12" xfId="10137" xr:uid="{00000000-0005-0000-0000-00009B270000}"/>
    <cellStyle name="Normal 24 37 2 13" xfId="10138" xr:uid="{00000000-0005-0000-0000-00009C270000}"/>
    <cellStyle name="Normal 24 37 2 14" xfId="10139" xr:uid="{00000000-0005-0000-0000-00009D270000}"/>
    <cellStyle name="Normal 24 37 2 2" xfId="10140" xr:uid="{00000000-0005-0000-0000-00009E270000}"/>
    <cellStyle name="Normal 24 37 2 3" xfId="10141" xr:uid="{00000000-0005-0000-0000-00009F270000}"/>
    <cellStyle name="Normal 24 37 2 4" xfId="10142" xr:uid="{00000000-0005-0000-0000-0000A0270000}"/>
    <cellStyle name="Normal 24 37 2 5" xfId="10143" xr:uid="{00000000-0005-0000-0000-0000A1270000}"/>
    <cellStyle name="Normal 24 37 2 6" xfId="10144" xr:uid="{00000000-0005-0000-0000-0000A2270000}"/>
    <cellStyle name="Normal 24 37 2 7" xfId="10145" xr:uid="{00000000-0005-0000-0000-0000A3270000}"/>
    <cellStyle name="Normal 24 37 2 8" xfId="10146" xr:uid="{00000000-0005-0000-0000-0000A4270000}"/>
    <cellStyle name="Normal 24 37 2 9" xfId="10147" xr:uid="{00000000-0005-0000-0000-0000A5270000}"/>
    <cellStyle name="Normal 24 37 3" xfId="10148" xr:uid="{00000000-0005-0000-0000-0000A6270000}"/>
    <cellStyle name="Normal 24 37 3 10" xfId="10149" xr:uid="{00000000-0005-0000-0000-0000A7270000}"/>
    <cellStyle name="Normal 24 37 3 2" xfId="10150" xr:uid="{00000000-0005-0000-0000-0000A8270000}"/>
    <cellStyle name="Normal 24 37 3 3" xfId="10151" xr:uid="{00000000-0005-0000-0000-0000A9270000}"/>
    <cellStyle name="Normal 24 37 3 4" xfId="10152" xr:uid="{00000000-0005-0000-0000-0000AA270000}"/>
    <cellStyle name="Normal 24 37 3 5" xfId="10153" xr:uid="{00000000-0005-0000-0000-0000AB270000}"/>
    <cellStyle name="Normal 24 37 3 6" xfId="10154" xr:uid="{00000000-0005-0000-0000-0000AC270000}"/>
    <cellStyle name="Normal 24 37 3 7" xfId="10155" xr:uid="{00000000-0005-0000-0000-0000AD270000}"/>
    <cellStyle name="Normal 24 37 3 8" xfId="10156" xr:uid="{00000000-0005-0000-0000-0000AE270000}"/>
    <cellStyle name="Normal 24 37 3 9" xfId="10157" xr:uid="{00000000-0005-0000-0000-0000AF270000}"/>
    <cellStyle name="Normal 24 37 4" xfId="10158" xr:uid="{00000000-0005-0000-0000-0000B0270000}"/>
    <cellStyle name="Normal 24 37 5" xfId="10159" xr:uid="{00000000-0005-0000-0000-0000B1270000}"/>
    <cellStyle name="Normal 24 37 6" xfId="10160" xr:uid="{00000000-0005-0000-0000-0000B2270000}"/>
    <cellStyle name="Normal 24 37 7" xfId="10161" xr:uid="{00000000-0005-0000-0000-0000B3270000}"/>
    <cellStyle name="Normal 24 37 8" xfId="10162" xr:uid="{00000000-0005-0000-0000-0000B4270000}"/>
    <cellStyle name="Normal 24 37 9" xfId="10163" xr:uid="{00000000-0005-0000-0000-0000B5270000}"/>
    <cellStyle name="Normal 24 38" xfId="10164" xr:uid="{00000000-0005-0000-0000-0000B6270000}"/>
    <cellStyle name="Normal 24 38 10" xfId="10165" xr:uid="{00000000-0005-0000-0000-0000B7270000}"/>
    <cellStyle name="Normal 24 38 11" xfId="10166" xr:uid="{00000000-0005-0000-0000-0000B8270000}"/>
    <cellStyle name="Normal 24 38 12" xfId="10167" xr:uid="{00000000-0005-0000-0000-0000B9270000}"/>
    <cellStyle name="Normal 24 38 13" xfId="10168" xr:uid="{00000000-0005-0000-0000-0000BA270000}"/>
    <cellStyle name="Normal 24 38 14" xfId="10169" xr:uid="{00000000-0005-0000-0000-0000BB270000}"/>
    <cellStyle name="Normal 24 38 15" xfId="10170" xr:uid="{00000000-0005-0000-0000-0000BC270000}"/>
    <cellStyle name="Normal 24 38 2" xfId="10171" xr:uid="{00000000-0005-0000-0000-0000BD270000}"/>
    <cellStyle name="Normal 24 38 2 10" xfId="10172" xr:uid="{00000000-0005-0000-0000-0000BE270000}"/>
    <cellStyle name="Normal 24 38 2 11" xfId="10173" xr:uid="{00000000-0005-0000-0000-0000BF270000}"/>
    <cellStyle name="Normal 24 38 2 12" xfId="10174" xr:uid="{00000000-0005-0000-0000-0000C0270000}"/>
    <cellStyle name="Normal 24 38 2 13" xfId="10175" xr:uid="{00000000-0005-0000-0000-0000C1270000}"/>
    <cellStyle name="Normal 24 38 2 14" xfId="10176" xr:uid="{00000000-0005-0000-0000-0000C2270000}"/>
    <cellStyle name="Normal 24 38 2 2" xfId="10177" xr:uid="{00000000-0005-0000-0000-0000C3270000}"/>
    <cellStyle name="Normal 24 38 2 3" xfId="10178" xr:uid="{00000000-0005-0000-0000-0000C4270000}"/>
    <cellStyle name="Normal 24 38 2 4" xfId="10179" xr:uid="{00000000-0005-0000-0000-0000C5270000}"/>
    <cellStyle name="Normal 24 38 2 5" xfId="10180" xr:uid="{00000000-0005-0000-0000-0000C6270000}"/>
    <cellStyle name="Normal 24 38 2 6" xfId="10181" xr:uid="{00000000-0005-0000-0000-0000C7270000}"/>
    <cellStyle name="Normal 24 38 2 7" xfId="10182" xr:uid="{00000000-0005-0000-0000-0000C8270000}"/>
    <cellStyle name="Normal 24 38 2 8" xfId="10183" xr:uid="{00000000-0005-0000-0000-0000C9270000}"/>
    <cellStyle name="Normal 24 38 2 9" xfId="10184" xr:uid="{00000000-0005-0000-0000-0000CA270000}"/>
    <cellStyle name="Normal 24 38 3" xfId="10185" xr:uid="{00000000-0005-0000-0000-0000CB270000}"/>
    <cellStyle name="Normal 24 38 3 10" xfId="10186" xr:uid="{00000000-0005-0000-0000-0000CC270000}"/>
    <cellStyle name="Normal 24 38 3 2" xfId="10187" xr:uid="{00000000-0005-0000-0000-0000CD270000}"/>
    <cellStyle name="Normal 24 38 3 3" xfId="10188" xr:uid="{00000000-0005-0000-0000-0000CE270000}"/>
    <cellStyle name="Normal 24 38 3 4" xfId="10189" xr:uid="{00000000-0005-0000-0000-0000CF270000}"/>
    <cellStyle name="Normal 24 38 3 5" xfId="10190" xr:uid="{00000000-0005-0000-0000-0000D0270000}"/>
    <cellStyle name="Normal 24 38 3 6" xfId="10191" xr:uid="{00000000-0005-0000-0000-0000D1270000}"/>
    <cellStyle name="Normal 24 38 3 7" xfId="10192" xr:uid="{00000000-0005-0000-0000-0000D2270000}"/>
    <cellStyle name="Normal 24 38 3 8" xfId="10193" xr:uid="{00000000-0005-0000-0000-0000D3270000}"/>
    <cellStyle name="Normal 24 38 3 9" xfId="10194" xr:uid="{00000000-0005-0000-0000-0000D4270000}"/>
    <cellStyle name="Normal 24 38 4" xfId="10195" xr:uid="{00000000-0005-0000-0000-0000D5270000}"/>
    <cellStyle name="Normal 24 38 5" xfId="10196" xr:uid="{00000000-0005-0000-0000-0000D6270000}"/>
    <cellStyle name="Normal 24 38 6" xfId="10197" xr:uid="{00000000-0005-0000-0000-0000D7270000}"/>
    <cellStyle name="Normal 24 38 7" xfId="10198" xr:uid="{00000000-0005-0000-0000-0000D8270000}"/>
    <cellStyle name="Normal 24 38 8" xfId="10199" xr:uid="{00000000-0005-0000-0000-0000D9270000}"/>
    <cellStyle name="Normal 24 38 9" xfId="10200" xr:uid="{00000000-0005-0000-0000-0000DA270000}"/>
    <cellStyle name="Normal 24 39" xfId="10201" xr:uid="{00000000-0005-0000-0000-0000DB270000}"/>
    <cellStyle name="Normal 24 39 10" xfId="10202" xr:uid="{00000000-0005-0000-0000-0000DC270000}"/>
    <cellStyle name="Normal 24 39 11" xfId="10203" xr:uid="{00000000-0005-0000-0000-0000DD270000}"/>
    <cellStyle name="Normal 24 39 12" xfId="10204" xr:uid="{00000000-0005-0000-0000-0000DE270000}"/>
    <cellStyle name="Normal 24 39 13" xfId="10205" xr:uid="{00000000-0005-0000-0000-0000DF270000}"/>
    <cellStyle name="Normal 24 39 14" xfId="10206" xr:uid="{00000000-0005-0000-0000-0000E0270000}"/>
    <cellStyle name="Normal 24 39 15" xfId="10207" xr:uid="{00000000-0005-0000-0000-0000E1270000}"/>
    <cellStyle name="Normal 24 39 2" xfId="10208" xr:uid="{00000000-0005-0000-0000-0000E2270000}"/>
    <cellStyle name="Normal 24 39 2 10" xfId="10209" xr:uid="{00000000-0005-0000-0000-0000E3270000}"/>
    <cellStyle name="Normal 24 39 2 11" xfId="10210" xr:uid="{00000000-0005-0000-0000-0000E4270000}"/>
    <cellStyle name="Normal 24 39 2 12" xfId="10211" xr:uid="{00000000-0005-0000-0000-0000E5270000}"/>
    <cellStyle name="Normal 24 39 2 13" xfId="10212" xr:uid="{00000000-0005-0000-0000-0000E6270000}"/>
    <cellStyle name="Normal 24 39 2 14" xfId="10213" xr:uid="{00000000-0005-0000-0000-0000E7270000}"/>
    <cellStyle name="Normal 24 39 2 2" xfId="10214" xr:uid="{00000000-0005-0000-0000-0000E8270000}"/>
    <cellStyle name="Normal 24 39 2 3" xfId="10215" xr:uid="{00000000-0005-0000-0000-0000E9270000}"/>
    <cellStyle name="Normal 24 39 2 4" xfId="10216" xr:uid="{00000000-0005-0000-0000-0000EA270000}"/>
    <cellStyle name="Normal 24 39 2 5" xfId="10217" xr:uid="{00000000-0005-0000-0000-0000EB270000}"/>
    <cellStyle name="Normal 24 39 2 6" xfId="10218" xr:uid="{00000000-0005-0000-0000-0000EC270000}"/>
    <cellStyle name="Normal 24 39 2 7" xfId="10219" xr:uid="{00000000-0005-0000-0000-0000ED270000}"/>
    <cellStyle name="Normal 24 39 2 8" xfId="10220" xr:uid="{00000000-0005-0000-0000-0000EE270000}"/>
    <cellStyle name="Normal 24 39 2 9" xfId="10221" xr:uid="{00000000-0005-0000-0000-0000EF270000}"/>
    <cellStyle name="Normal 24 39 3" xfId="10222" xr:uid="{00000000-0005-0000-0000-0000F0270000}"/>
    <cellStyle name="Normal 24 39 3 10" xfId="10223" xr:uid="{00000000-0005-0000-0000-0000F1270000}"/>
    <cellStyle name="Normal 24 39 3 2" xfId="10224" xr:uid="{00000000-0005-0000-0000-0000F2270000}"/>
    <cellStyle name="Normal 24 39 3 3" xfId="10225" xr:uid="{00000000-0005-0000-0000-0000F3270000}"/>
    <cellStyle name="Normal 24 39 3 4" xfId="10226" xr:uid="{00000000-0005-0000-0000-0000F4270000}"/>
    <cellStyle name="Normal 24 39 3 5" xfId="10227" xr:uid="{00000000-0005-0000-0000-0000F5270000}"/>
    <cellStyle name="Normal 24 39 3 6" xfId="10228" xr:uid="{00000000-0005-0000-0000-0000F6270000}"/>
    <cellStyle name="Normal 24 39 3 7" xfId="10229" xr:uid="{00000000-0005-0000-0000-0000F7270000}"/>
    <cellStyle name="Normal 24 39 3 8" xfId="10230" xr:uid="{00000000-0005-0000-0000-0000F8270000}"/>
    <cellStyle name="Normal 24 39 3 9" xfId="10231" xr:uid="{00000000-0005-0000-0000-0000F9270000}"/>
    <cellStyle name="Normal 24 39 4" xfId="10232" xr:uid="{00000000-0005-0000-0000-0000FA270000}"/>
    <cellStyle name="Normal 24 39 5" xfId="10233" xr:uid="{00000000-0005-0000-0000-0000FB270000}"/>
    <cellStyle name="Normal 24 39 6" xfId="10234" xr:uid="{00000000-0005-0000-0000-0000FC270000}"/>
    <cellStyle name="Normal 24 39 7" xfId="10235" xr:uid="{00000000-0005-0000-0000-0000FD270000}"/>
    <cellStyle name="Normal 24 39 8" xfId="10236" xr:uid="{00000000-0005-0000-0000-0000FE270000}"/>
    <cellStyle name="Normal 24 39 9" xfId="10237" xr:uid="{00000000-0005-0000-0000-0000FF270000}"/>
    <cellStyle name="Normal 24 4" xfId="10238" xr:uid="{00000000-0005-0000-0000-000000280000}"/>
    <cellStyle name="Normal 24 4 10" xfId="10239" xr:uid="{00000000-0005-0000-0000-000001280000}"/>
    <cellStyle name="Normal 24 4 11" xfId="10240" xr:uid="{00000000-0005-0000-0000-000002280000}"/>
    <cellStyle name="Normal 24 4 12" xfId="10241" xr:uid="{00000000-0005-0000-0000-000003280000}"/>
    <cellStyle name="Normal 24 4 13" xfId="10242" xr:uid="{00000000-0005-0000-0000-000004280000}"/>
    <cellStyle name="Normal 24 4 14" xfId="10243" xr:uid="{00000000-0005-0000-0000-000005280000}"/>
    <cellStyle name="Normal 24 4 15" xfId="10244" xr:uid="{00000000-0005-0000-0000-000006280000}"/>
    <cellStyle name="Normal 24 4 16" xfId="10245" xr:uid="{00000000-0005-0000-0000-000007280000}"/>
    <cellStyle name="Normal 24 4 2" xfId="10246" xr:uid="{00000000-0005-0000-0000-000008280000}"/>
    <cellStyle name="Normal 24 4 2 10" xfId="10247" xr:uid="{00000000-0005-0000-0000-000009280000}"/>
    <cellStyle name="Normal 24 4 2 11" xfId="10248" xr:uid="{00000000-0005-0000-0000-00000A280000}"/>
    <cellStyle name="Normal 24 4 2 12" xfId="10249" xr:uid="{00000000-0005-0000-0000-00000B280000}"/>
    <cellStyle name="Normal 24 4 2 13" xfId="10250" xr:uid="{00000000-0005-0000-0000-00000C280000}"/>
    <cellStyle name="Normal 24 4 2 14" xfId="10251" xr:uid="{00000000-0005-0000-0000-00000D280000}"/>
    <cellStyle name="Normal 24 4 2 2" xfId="10252" xr:uid="{00000000-0005-0000-0000-00000E280000}"/>
    <cellStyle name="Normal 24 4 2 3" xfId="10253" xr:uid="{00000000-0005-0000-0000-00000F280000}"/>
    <cellStyle name="Normal 24 4 2 4" xfId="10254" xr:uid="{00000000-0005-0000-0000-000010280000}"/>
    <cellStyle name="Normal 24 4 2 5" xfId="10255" xr:uid="{00000000-0005-0000-0000-000011280000}"/>
    <cellStyle name="Normal 24 4 2 6" xfId="10256" xr:uid="{00000000-0005-0000-0000-000012280000}"/>
    <cellStyle name="Normal 24 4 2 7" xfId="10257" xr:uid="{00000000-0005-0000-0000-000013280000}"/>
    <cellStyle name="Normal 24 4 2 8" xfId="10258" xr:uid="{00000000-0005-0000-0000-000014280000}"/>
    <cellStyle name="Normal 24 4 2 9" xfId="10259" xr:uid="{00000000-0005-0000-0000-000015280000}"/>
    <cellStyle name="Normal 24 4 3" xfId="10260" xr:uid="{00000000-0005-0000-0000-000016280000}"/>
    <cellStyle name="Normal 24 4 3 10" xfId="10261" xr:uid="{00000000-0005-0000-0000-000017280000}"/>
    <cellStyle name="Normal 24 4 3 2" xfId="10262" xr:uid="{00000000-0005-0000-0000-000018280000}"/>
    <cellStyle name="Normal 24 4 3 3" xfId="10263" xr:uid="{00000000-0005-0000-0000-000019280000}"/>
    <cellStyle name="Normal 24 4 3 4" xfId="10264" xr:uid="{00000000-0005-0000-0000-00001A280000}"/>
    <cellStyle name="Normal 24 4 3 5" xfId="10265" xr:uid="{00000000-0005-0000-0000-00001B280000}"/>
    <cellStyle name="Normal 24 4 3 6" xfId="10266" xr:uid="{00000000-0005-0000-0000-00001C280000}"/>
    <cellStyle name="Normal 24 4 3 7" xfId="10267" xr:uid="{00000000-0005-0000-0000-00001D280000}"/>
    <cellStyle name="Normal 24 4 3 8" xfId="10268" xr:uid="{00000000-0005-0000-0000-00001E280000}"/>
    <cellStyle name="Normal 24 4 3 9" xfId="10269" xr:uid="{00000000-0005-0000-0000-00001F280000}"/>
    <cellStyle name="Normal 24 4 4" xfId="10270" xr:uid="{00000000-0005-0000-0000-000020280000}"/>
    <cellStyle name="Normal 24 4 5" xfId="10271" xr:uid="{00000000-0005-0000-0000-000021280000}"/>
    <cellStyle name="Normal 24 4 6" xfId="10272" xr:uid="{00000000-0005-0000-0000-000022280000}"/>
    <cellStyle name="Normal 24 4 7" xfId="10273" xr:uid="{00000000-0005-0000-0000-000023280000}"/>
    <cellStyle name="Normal 24 4 8" xfId="10274" xr:uid="{00000000-0005-0000-0000-000024280000}"/>
    <cellStyle name="Normal 24 4 9" xfId="10275" xr:uid="{00000000-0005-0000-0000-000025280000}"/>
    <cellStyle name="Normal 24 40" xfId="10276" xr:uid="{00000000-0005-0000-0000-000026280000}"/>
    <cellStyle name="Normal 24 40 10" xfId="10277" xr:uid="{00000000-0005-0000-0000-000027280000}"/>
    <cellStyle name="Normal 24 40 11" xfId="10278" xr:uid="{00000000-0005-0000-0000-000028280000}"/>
    <cellStyle name="Normal 24 40 12" xfId="10279" xr:uid="{00000000-0005-0000-0000-000029280000}"/>
    <cellStyle name="Normal 24 40 13" xfId="10280" xr:uid="{00000000-0005-0000-0000-00002A280000}"/>
    <cellStyle name="Normal 24 40 14" xfId="10281" xr:uid="{00000000-0005-0000-0000-00002B280000}"/>
    <cellStyle name="Normal 24 40 15" xfId="10282" xr:uid="{00000000-0005-0000-0000-00002C280000}"/>
    <cellStyle name="Normal 24 40 2" xfId="10283" xr:uid="{00000000-0005-0000-0000-00002D280000}"/>
    <cellStyle name="Normal 24 40 2 10" xfId="10284" xr:uid="{00000000-0005-0000-0000-00002E280000}"/>
    <cellStyle name="Normal 24 40 2 11" xfId="10285" xr:uid="{00000000-0005-0000-0000-00002F280000}"/>
    <cellStyle name="Normal 24 40 2 12" xfId="10286" xr:uid="{00000000-0005-0000-0000-000030280000}"/>
    <cellStyle name="Normal 24 40 2 13" xfId="10287" xr:uid="{00000000-0005-0000-0000-000031280000}"/>
    <cellStyle name="Normal 24 40 2 14" xfId="10288" xr:uid="{00000000-0005-0000-0000-000032280000}"/>
    <cellStyle name="Normal 24 40 2 2" xfId="10289" xr:uid="{00000000-0005-0000-0000-000033280000}"/>
    <cellStyle name="Normal 24 40 2 3" xfId="10290" xr:uid="{00000000-0005-0000-0000-000034280000}"/>
    <cellStyle name="Normal 24 40 2 4" xfId="10291" xr:uid="{00000000-0005-0000-0000-000035280000}"/>
    <cellStyle name="Normal 24 40 2 5" xfId="10292" xr:uid="{00000000-0005-0000-0000-000036280000}"/>
    <cellStyle name="Normal 24 40 2 6" xfId="10293" xr:uid="{00000000-0005-0000-0000-000037280000}"/>
    <cellStyle name="Normal 24 40 2 7" xfId="10294" xr:uid="{00000000-0005-0000-0000-000038280000}"/>
    <cellStyle name="Normal 24 40 2 8" xfId="10295" xr:uid="{00000000-0005-0000-0000-000039280000}"/>
    <cellStyle name="Normal 24 40 2 9" xfId="10296" xr:uid="{00000000-0005-0000-0000-00003A280000}"/>
    <cellStyle name="Normal 24 40 3" xfId="10297" xr:uid="{00000000-0005-0000-0000-00003B280000}"/>
    <cellStyle name="Normal 24 40 3 10" xfId="10298" xr:uid="{00000000-0005-0000-0000-00003C280000}"/>
    <cellStyle name="Normal 24 40 3 2" xfId="10299" xr:uid="{00000000-0005-0000-0000-00003D280000}"/>
    <cellStyle name="Normal 24 40 3 3" xfId="10300" xr:uid="{00000000-0005-0000-0000-00003E280000}"/>
    <cellStyle name="Normal 24 40 3 4" xfId="10301" xr:uid="{00000000-0005-0000-0000-00003F280000}"/>
    <cellStyle name="Normal 24 40 3 5" xfId="10302" xr:uid="{00000000-0005-0000-0000-000040280000}"/>
    <cellStyle name="Normal 24 40 3 6" xfId="10303" xr:uid="{00000000-0005-0000-0000-000041280000}"/>
    <cellStyle name="Normal 24 40 3 7" xfId="10304" xr:uid="{00000000-0005-0000-0000-000042280000}"/>
    <cellStyle name="Normal 24 40 3 8" xfId="10305" xr:uid="{00000000-0005-0000-0000-000043280000}"/>
    <cellStyle name="Normal 24 40 3 9" xfId="10306" xr:uid="{00000000-0005-0000-0000-000044280000}"/>
    <cellStyle name="Normal 24 40 4" xfId="10307" xr:uid="{00000000-0005-0000-0000-000045280000}"/>
    <cellStyle name="Normal 24 40 5" xfId="10308" xr:uid="{00000000-0005-0000-0000-000046280000}"/>
    <cellStyle name="Normal 24 40 6" xfId="10309" xr:uid="{00000000-0005-0000-0000-000047280000}"/>
    <cellStyle name="Normal 24 40 7" xfId="10310" xr:uid="{00000000-0005-0000-0000-000048280000}"/>
    <cellStyle name="Normal 24 40 8" xfId="10311" xr:uid="{00000000-0005-0000-0000-000049280000}"/>
    <cellStyle name="Normal 24 40 9" xfId="10312" xr:uid="{00000000-0005-0000-0000-00004A280000}"/>
    <cellStyle name="Normal 24 41" xfId="10313" xr:uid="{00000000-0005-0000-0000-00004B280000}"/>
    <cellStyle name="Normal 24 41 10" xfId="10314" xr:uid="{00000000-0005-0000-0000-00004C280000}"/>
    <cellStyle name="Normal 24 41 11" xfId="10315" xr:uid="{00000000-0005-0000-0000-00004D280000}"/>
    <cellStyle name="Normal 24 41 12" xfId="10316" xr:uid="{00000000-0005-0000-0000-00004E280000}"/>
    <cellStyle name="Normal 24 41 13" xfId="10317" xr:uid="{00000000-0005-0000-0000-00004F280000}"/>
    <cellStyle name="Normal 24 41 14" xfId="10318" xr:uid="{00000000-0005-0000-0000-000050280000}"/>
    <cellStyle name="Normal 24 41 15" xfId="10319" xr:uid="{00000000-0005-0000-0000-000051280000}"/>
    <cellStyle name="Normal 24 41 2" xfId="10320" xr:uid="{00000000-0005-0000-0000-000052280000}"/>
    <cellStyle name="Normal 24 41 2 10" xfId="10321" xr:uid="{00000000-0005-0000-0000-000053280000}"/>
    <cellStyle name="Normal 24 41 2 11" xfId="10322" xr:uid="{00000000-0005-0000-0000-000054280000}"/>
    <cellStyle name="Normal 24 41 2 12" xfId="10323" xr:uid="{00000000-0005-0000-0000-000055280000}"/>
    <cellStyle name="Normal 24 41 2 13" xfId="10324" xr:uid="{00000000-0005-0000-0000-000056280000}"/>
    <cellStyle name="Normal 24 41 2 14" xfId="10325" xr:uid="{00000000-0005-0000-0000-000057280000}"/>
    <cellStyle name="Normal 24 41 2 2" xfId="10326" xr:uid="{00000000-0005-0000-0000-000058280000}"/>
    <cellStyle name="Normal 24 41 2 3" xfId="10327" xr:uid="{00000000-0005-0000-0000-000059280000}"/>
    <cellStyle name="Normal 24 41 2 4" xfId="10328" xr:uid="{00000000-0005-0000-0000-00005A280000}"/>
    <cellStyle name="Normal 24 41 2 5" xfId="10329" xr:uid="{00000000-0005-0000-0000-00005B280000}"/>
    <cellStyle name="Normal 24 41 2 6" xfId="10330" xr:uid="{00000000-0005-0000-0000-00005C280000}"/>
    <cellStyle name="Normal 24 41 2 7" xfId="10331" xr:uid="{00000000-0005-0000-0000-00005D280000}"/>
    <cellStyle name="Normal 24 41 2 8" xfId="10332" xr:uid="{00000000-0005-0000-0000-00005E280000}"/>
    <cellStyle name="Normal 24 41 2 9" xfId="10333" xr:uid="{00000000-0005-0000-0000-00005F280000}"/>
    <cellStyle name="Normal 24 41 3" xfId="10334" xr:uid="{00000000-0005-0000-0000-000060280000}"/>
    <cellStyle name="Normal 24 41 3 10" xfId="10335" xr:uid="{00000000-0005-0000-0000-000061280000}"/>
    <cellStyle name="Normal 24 41 3 2" xfId="10336" xr:uid="{00000000-0005-0000-0000-000062280000}"/>
    <cellStyle name="Normal 24 41 3 3" xfId="10337" xr:uid="{00000000-0005-0000-0000-000063280000}"/>
    <cellStyle name="Normal 24 41 3 4" xfId="10338" xr:uid="{00000000-0005-0000-0000-000064280000}"/>
    <cellStyle name="Normal 24 41 3 5" xfId="10339" xr:uid="{00000000-0005-0000-0000-000065280000}"/>
    <cellStyle name="Normal 24 41 3 6" xfId="10340" xr:uid="{00000000-0005-0000-0000-000066280000}"/>
    <cellStyle name="Normal 24 41 3 7" xfId="10341" xr:uid="{00000000-0005-0000-0000-000067280000}"/>
    <cellStyle name="Normal 24 41 3 8" xfId="10342" xr:uid="{00000000-0005-0000-0000-000068280000}"/>
    <cellStyle name="Normal 24 41 3 9" xfId="10343" xr:uid="{00000000-0005-0000-0000-000069280000}"/>
    <cellStyle name="Normal 24 41 4" xfId="10344" xr:uid="{00000000-0005-0000-0000-00006A280000}"/>
    <cellStyle name="Normal 24 41 5" xfId="10345" xr:uid="{00000000-0005-0000-0000-00006B280000}"/>
    <cellStyle name="Normal 24 41 6" xfId="10346" xr:uid="{00000000-0005-0000-0000-00006C280000}"/>
    <cellStyle name="Normal 24 41 7" xfId="10347" xr:uid="{00000000-0005-0000-0000-00006D280000}"/>
    <cellStyle name="Normal 24 41 8" xfId="10348" xr:uid="{00000000-0005-0000-0000-00006E280000}"/>
    <cellStyle name="Normal 24 41 9" xfId="10349" xr:uid="{00000000-0005-0000-0000-00006F280000}"/>
    <cellStyle name="Normal 24 42" xfId="10350" xr:uid="{00000000-0005-0000-0000-000070280000}"/>
    <cellStyle name="Normal 24 42 10" xfId="10351" xr:uid="{00000000-0005-0000-0000-000071280000}"/>
    <cellStyle name="Normal 24 42 11" xfId="10352" xr:uid="{00000000-0005-0000-0000-000072280000}"/>
    <cellStyle name="Normal 24 42 12" xfId="10353" xr:uid="{00000000-0005-0000-0000-000073280000}"/>
    <cellStyle name="Normal 24 42 13" xfId="10354" xr:uid="{00000000-0005-0000-0000-000074280000}"/>
    <cellStyle name="Normal 24 42 14" xfId="10355" xr:uid="{00000000-0005-0000-0000-000075280000}"/>
    <cellStyle name="Normal 24 42 15" xfId="10356" xr:uid="{00000000-0005-0000-0000-000076280000}"/>
    <cellStyle name="Normal 24 42 2" xfId="10357" xr:uid="{00000000-0005-0000-0000-000077280000}"/>
    <cellStyle name="Normal 24 42 2 10" xfId="10358" xr:uid="{00000000-0005-0000-0000-000078280000}"/>
    <cellStyle name="Normal 24 42 2 11" xfId="10359" xr:uid="{00000000-0005-0000-0000-000079280000}"/>
    <cellStyle name="Normal 24 42 2 12" xfId="10360" xr:uid="{00000000-0005-0000-0000-00007A280000}"/>
    <cellStyle name="Normal 24 42 2 13" xfId="10361" xr:uid="{00000000-0005-0000-0000-00007B280000}"/>
    <cellStyle name="Normal 24 42 2 14" xfId="10362" xr:uid="{00000000-0005-0000-0000-00007C280000}"/>
    <cellStyle name="Normal 24 42 2 2" xfId="10363" xr:uid="{00000000-0005-0000-0000-00007D280000}"/>
    <cellStyle name="Normal 24 42 2 3" xfId="10364" xr:uid="{00000000-0005-0000-0000-00007E280000}"/>
    <cellStyle name="Normal 24 42 2 4" xfId="10365" xr:uid="{00000000-0005-0000-0000-00007F280000}"/>
    <cellStyle name="Normal 24 42 2 5" xfId="10366" xr:uid="{00000000-0005-0000-0000-000080280000}"/>
    <cellStyle name="Normal 24 42 2 6" xfId="10367" xr:uid="{00000000-0005-0000-0000-000081280000}"/>
    <cellStyle name="Normal 24 42 2 7" xfId="10368" xr:uid="{00000000-0005-0000-0000-000082280000}"/>
    <cellStyle name="Normal 24 42 2 8" xfId="10369" xr:uid="{00000000-0005-0000-0000-000083280000}"/>
    <cellStyle name="Normal 24 42 2 9" xfId="10370" xr:uid="{00000000-0005-0000-0000-000084280000}"/>
    <cellStyle name="Normal 24 42 3" xfId="10371" xr:uid="{00000000-0005-0000-0000-000085280000}"/>
    <cellStyle name="Normal 24 42 3 10" xfId="10372" xr:uid="{00000000-0005-0000-0000-000086280000}"/>
    <cellStyle name="Normal 24 42 3 2" xfId="10373" xr:uid="{00000000-0005-0000-0000-000087280000}"/>
    <cellStyle name="Normal 24 42 3 3" xfId="10374" xr:uid="{00000000-0005-0000-0000-000088280000}"/>
    <cellStyle name="Normal 24 42 3 4" xfId="10375" xr:uid="{00000000-0005-0000-0000-000089280000}"/>
    <cellStyle name="Normal 24 42 3 5" xfId="10376" xr:uid="{00000000-0005-0000-0000-00008A280000}"/>
    <cellStyle name="Normal 24 42 3 6" xfId="10377" xr:uid="{00000000-0005-0000-0000-00008B280000}"/>
    <cellStyle name="Normal 24 42 3 7" xfId="10378" xr:uid="{00000000-0005-0000-0000-00008C280000}"/>
    <cellStyle name="Normal 24 42 3 8" xfId="10379" xr:uid="{00000000-0005-0000-0000-00008D280000}"/>
    <cellStyle name="Normal 24 42 3 9" xfId="10380" xr:uid="{00000000-0005-0000-0000-00008E280000}"/>
    <cellStyle name="Normal 24 42 4" xfId="10381" xr:uid="{00000000-0005-0000-0000-00008F280000}"/>
    <cellStyle name="Normal 24 42 5" xfId="10382" xr:uid="{00000000-0005-0000-0000-000090280000}"/>
    <cellStyle name="Normal 24 42 6" xfId="10383" xr:uid="{00000000-0005-0000-0000-000091280000}"/>
    <cellStyle name="Normal 24 42 7" xfId="10384" xr:uid="{00000000-0005-0000-0000-000092280000}"/>
    <cellStyle name="Normal 24 42 8" xfId="10385" xr:uid="{00000000-0005-0000-0000-000093280000}"/>
    <cellStyle name="Normal 24 42 9" xfId="10386" xr:uid="{00000000-0005-0000-0000-000094280000}"/>
    <cellStyle name="Normal 24 43" xfId="10387" xr:uid="{00000000-0005-0000-0000-000095280000}"/>
    <cellStyle name="Normal 24 43 10" xfId="10388" xr:uid="{00000000-0005-0000-0000-000096280000}"/>
    <cellStyle name="Normal 24 43 11" xfId="10389" xr:uid="{00000000-0005-0000-0000-000097280000}"/>
    <cellStyle name="Normal 24 43 12" xfId="10390" xr:uid="{00000000-0005-0000-0000-000098280000}"/>
    <cellStyle name="Normal 24 43 13" xfId="10391" xr:uid="{00000000-0005-0000-0000-000099280000}"/>
    <cellStyle name="Normal 24 43 14" xfId="10392" xr:uid="{00000000-0005-0000-0000-00009A280000}"/>
    <cellStyle name="Normal 24 43 15" xfId="10393" xr:uid="{00000000-0005-0000-0000-00009B280000}"/>
    <cellStyle name="Normal 24 43 2" xfId="10394" xr:uid="{00000000-0005-0000-0000-00009C280000}"/>
    <cellStyle name="Normal 24 43 2 10" xfId="10395" xr:uid="{00000000-0005-0000-0000-00009D280000}"/>
    <cellStyle name="Normal 24 43 2 11" xfId="10396" xr:uid="{00000000-0005-0000-0000-00009E280000}"/>
    <cellStyle name="Normal 24 43 2 12" xfId="10397" xr:uid="{00000000-0005-0000-0000-00009F280000}"/>
    <cellStyle name="Normal 24 43 2 13" xfId="10398" xr:uid="{00000000-0005-0000-0000-0000A0280000}"/>
    <cellStyle name="Normal 24 43 2 14" xfId="10399" xr:uid="{00000000-0005-0000-0000-0000A1280000}"/>
    <cellStyle name="Normal 24 43 2 2" xfId="10400" xr:uid="{00000000-0005-0000-0000-0000A2280000}"/>
    <cellStyle name="Normal 24 43 2 3" xfId="10401" xr:uid="{00000000-0005-0000-0000-0000A3280000}"/>
    <cellStyle name="Normal 24 43 2 4" xfId="10402" xr:uid="{00000000-0005-0000-0000-0000A4280000}"/>
    <cellStyle name="Normal 24 43 2 5" xfId="10403" xr:uid="{00000000-0005-0000-0000-0000A5280000}"/>
    <cellStyle name="Normal 24 43 2 6" xfId="10404" xr:uid="{00000000-0005-0000-0000-0000A6280000}"/>
    <cellStyle name="Normal 24 43 2 7" xfId="10405" xr:uid="{00000000-0005-0000-0000-0000A7280000}"/>
    <cellStyle name="Normal 24 43 2 8" xfId="10406" xr:uid="{00000000-0005-0000-0000-0000A8280000}"/>
    <cellStyle name="Normal 24 43 2 9" xfId="10407" xr:uid="{00000000-0005-0000-0000-0000A9280000}"/>
    <cellStyle name="Normal 24 43 3" xfId="10408" xr:uid="{00000000-0005-0000-0000-0000AA280000}"/>
    <cellStyle name="Normal 24 43 3 10" xfId="10409" xr:uid="{00000000-0005-0000-0000-0000AB280000}"/>
    <cellStyle name="Normal 24 43 3 2" xfId="10410" xr:uid="{00000000-0005-0000-0000-0000AC280000}"/>
    <cellStyle name="Normal 24 43 3 3" xfId="10411" xr:uid="{00000000-0005-0000-0000-0000AD280000}"/>
    <cellStyle name="Normal 24 43 3 4" xfId="10412" xr:uid="{00000000-0005-0000-0000-0000AE280000}"/>
    <cellStyle name="Normal 24 43 3 5" xfId="10413" xr:uid="{00000000-0005-0000-0000-0000AF280000}"/>
    <cellStyle name="Normal 24 43 3 6" xfId="10414" xr:uid="{00000000-0005-0000-0000-0000B0280000}"/>
    <cellStyle name="Normal 24 43 3 7" xfId="10415" xr:uid="{00000000-0005-0000-0000-0000B1280000}"/>
    <cellStyle name="Normal 24 43 3 8" xfId="10416" xr:uid="{00000000-0005-0000-0000-0000B2280000}"/>
    <cellStyle name="Normal 24 43 3 9" xfId="10417" xr:uid="{00000000-0005-0000-0000-0000B3280000}"/>
    <cellStyle name="Normal 24 43 4" xfId="10418" xr:uid="{00000000-0005-0000-0000-0000B4280000}"/>
    <cellStyle name="Normal 24 43 5" xfId="10419" xr:uid="{00000000-0005-0000-0000-0000B5280000}"/>
    <cellStyle name="Normal 24 43 6" xfId="10420" xr:uid="{00000000-0005-0000-0000-0000B6280000}"/>
    <cellStyle name="Normal 24 43 7" xfId="10421" xr:uid="{00000000-0005-0000-0000-0000B7280000}"/>
    <cellStyle name="Normal 24 43 8" xfId="10422" xr:uid="{00000000-0005-0000-0000-0000B8280000}"/>
    <cellStyle name="Normal 24 43 9" xfId="10423" xr:uid="{00000000-0005-0000-0000-0000B9280000}"/>
    <cellStyle name="Normal 24 44" xfId="10424" xr:uid="{00000000-0005-0000-0000-0000BA280000}"/>
    <cellStyle name="Normal 24 44 10" xfId="10425" xr:uid="{00000000-0005-0000-0000-0000BB280000}"/>
    <cellStyle name="Normal 24 44 11" xfId="10426" xr:uid="{00000000-0005-0000-0000-0000BC280000}"/>
    <cellStyle name="Normal 24 44 12" xfId="10427" xr:uid="{00000000-0005-0000-0000-0000BD280000}"/>
    <cellStyle name="Normal 24 44 13" xfId="10428" xr:uid="{00000000-0005-0000-0000-0000BE280000}"/>
    <cellStyle name="Normal 24 44 14" xfId="10429" xr:uid="{00000000-0005-0000-0000-0000BF280000}"/>
    <cellStyle name="Normal 24 44 15" xfId="10430" xr:uid="{00000000-0005-0000-0000-0000C0280000}"/>
    <cellStyle name="Normal 24 44 2" xfId="10431" xr:uid="{00000000-0005-0000-0000-0000C1280000}"/>
    <cellStyle name="Normal 24 44 2 10" xfId="10432" xr:uid="{00000000-0005-0000-0000-0000C2280000}"/>
    <cellStyle name="Normal 24 44 2 11" xfId="10433" xr:uid="{00000000-0005-0000-0000-0000C3280000}"/>
    <cellStyle name="Normal 24 44 2 12" xfId="10434" xr:uid="{00000000-0005-0000-0000-0000C4280000}"/>
    <cellStyle name="Normal 24 44 2 13" xfId="10435" xr:uid="{00000000-0005-0000-0000-0000C5280000}"/>
    <cellStyle name="Normal 24 44 2 14" xfId="10436" xr:uid="{00000000-0005-0000-0000-0000C6280000}"/>
    <cellStyle name="Normal 24 44 2 2" xfId="10437" xr:uid="{00000000-0005-0000-0000-0000C7280000}"/>
    <cellStyle name="Normal 24 44 2 3" xfId="10438" xr:uid="{00000000-0005-0000-0000-0000C8280000}"/>
    <cellStyle name="Normal 24 44 2 4" xfId="10439" xr:uid="{00000000-0005-0000-0000-0000C9280000}"/>
    <cellStyle name="Normal 24 44 2 5" xfId="10440" xr:uid="{00000000-0005-0000-0000-0000CA280000}"/>
    <cellStyle name="Normal 24 44 2 6" xfId="10441" xr:uid="{00000000-0005-0000-0000-0000CB280000}"/>
    <cellStyle name="Normal 24 44 2 7" xfId="10442" xr:uid="{00000000-0005-0000-0000-0000CC280000}"/>
    <cellStyle name="Normal 24 44 2 8" xfId="10443" xr:uid="{00000000-0005-0000-0000-0000CD280000}"/>
    <cellStyle name="Normal 24 44 2 9" xfId="10444" xr:uid="{00000000-0005-0000-0000-0000CE280000}"/>
    <cellStyle name="Normal 24 44 3" xfId="10445" xr:uid="{00000000-0005-0000-0000-0000CF280000}"/>
    <cellStyle name="Normal 24 44 3 10" xfId="10446" xr:uid="{00000000-0005-0000-0000-0000D0280000}"/>
    <cellStyle name="Normal 24 44 3 2" xfId="10447" xr:uid="{00000000-0005-0000-0000-0000D1280000}"/>
    <cellStyle name="Normal 24 44 3 3" xfId="10448" xr:uid="{00000000-0005-0000-0000-0000D2280000}"/>
    <cellStyle name="Normal 24 44 3 4" xfId="10449" xr:uid="{00000000-0005-0000-0000-0000D3280000}"/>
    <cellStyle name="Normal 24 44 3 5" xfId="10450" xr:uid="{00000000-0005-0000-0000-0000D4280000}"/>
    <cellStyle name="Normal 24 44 3 6" xfId="10451" xr:uid="{00000000-0005-0000-0000-0000D5280000}"/>
    <cellStyle name="Normal 24 44 3 7" xfId="10452" xr:uid="{00000000-0005-0000-0000-0000D6280000}"/>
    <cellStyle name="Normal 24 44 3 8" xfId="10453" xr:uid="{00000000-0005-0000-0000-0000D7280000}"/>
    <cellStyle name="Normal 24 44 3 9" xfId="10454" xr:uid="{00000000-0005-0000-0000-0000D8280000}"/>
    <cellStyle name="Normal 24 44 4" xfId="10455" xr:uid="{00000000-0005-0000-0000-0000D9280000}"/>
    <cellStyle name="Normal 24 44 5" xfId="10456" xr:uid="{00000000-0005-0000-0000-0000DA280000}"/>
    <cellStyle name="Normal 24 44 6" xfId="10457" xr:uid="{00000000-0005-0000-0000-0000DB280000}"/>
    <cellStyle name="Normal 24 44 7" xfId="10458" xr:uid="{00000000-0005-0000-0000-0000DC280000}"/>
    <cellStyle name="Normal 24 44 8" xfId="10459" xr:uid="{00000000-0005-0000-0000-0000DD280000}"/>
    <cellStyle name="Normal 24 44 9" xfId="10460" xr:uid="{00000000-0005-0000-0000-0000DE280000}"/>
    <cellStyle name="Normal 24 45" xfId="10461" xr:uid="{00000000-0005-0000-0000-0000DF280000}"/>
    <cellStyle name="Normal 24 45 10" xfId="10462" xr:uid="{00000000-0005-0000-0000-0000E0280000}"/>
    <cellStyle name="Normal 24 45 11" xfId="10463" xr:uid="{00000000-0005-0000-0000-0000E1280000}"/>
    <cellStyle name="Normal 24 45 12" xfId="10464" xr:uid="{00000000-0005-0000-0000-0000E2280000}"/>
    <cellStyle name="Normal 24 45 13" xfId="10465" xr:uid="{00000000-0005-0000-0000-0000E3280000}"/>
    <cellStyle name="Normal 24 45 14" xfId="10466" xr:uid="{00000000-0005-0000-0000-0000E4280000}"/>
    <cellStyle name="Normal 24 45 15" xfId="10467" xr:uid="{00000000-0005-0000-0000-0000E5280000}"/>
    <cellStyle name="Normal 24 45 2" xfId="10468" xr:uid="{00000000-0005-0000-0000-0000E6280000}"/>
    <cellStyle name="Normal 24 45 2 10" xfId="10469" xr:uid="{00000000-0005-0000-0000-0000E7280000}"/>
    <cellStyle name="Normal 24 45 2 11" xfId="10470" xr:uid="{00000000-0005-0000-0000-0000E8280000}"/>
    <cellStyle name="Normal 24 45 2 12" xfId="10471" xr:uid="{00000000-0005-0000-0000-0000E9280000}"/>
    <cellStyle name="Normal 24 45 2 13" xfId="10472" xr:uid="{00000000-0005-0000-0000-0000EA280000}"/>
    <cellStyle name="Normal 24 45 2 14" xfId="10473" xr:uid="{00000000-0005-0000-0000-0000EB280000}"/>
    <cellStyle name="Normal 24 45 2 2" xfId="10474" xr:uid="{00000000-0005-0000-0000-0000EC280000}"/>
    <cellStyle name="Normal 24 45 2 3" xfId="10475" xr:uid="{00000000-0005-0000-0000-0000ED280000}"/>
    <cellStyle name="Normal 24 45 2 4" xfId="10476" xr:uid="{00000000-0005-0000-0000-0000EE280000}"/>
    <cellStyle name="Normal 24 45 2 5" xfId="10477" xr:uid="{00000000-0005-0000-0000-0000EF280000}"/>
    <cellStyle name="Normal 24 45 2 6" xfId="10478" xr:uid="{00000000-0005-0000-0000-0000F0280000}"/>
    <cellStyle name="Normal 24 45 2 7" xfId="10479" xr:uid="{00000000-0005-0000-0000-0000F1280000}"/>
    <cellStyle name="Normal 24 45 2 8" xfId="10480" xr:uid="{00000000-0005-0000-0000-0000F2280000}"/>
    <cellStyle name="Normal 24 45 2 9" xfId="10481" xr:uid="{00000000-0005-0000-0000-0000F3280000}"/>
    <cellStyle name="Normal 24 45 3" xfId="10482" xr:uid="{00000000-0005-0000-0000-0000F4280000}"/>
    <cellStyle name="Normal 24 45 3 10" xfId="10483" xr:uid="{00000000-0005-0000-0000-0000F5280000}"/>
    <cellStyle name="Normal 24 45 3 2" xfId="10484" xr:uid="{00000000-0005-0000-0000-0000F6280000}"/>
    <cellStyle name="Normal 24 45 3 3" xfId="10485" xr:uid="{00000000-0005-0000-0000-0000F7280000}"/>
    <cellStyle name="Normal 24 45 3 4" xfId="10486" xr:uid="{00000000-0005-0000-0000-0000F8280000}"/>
    <cellStyle name="Normal 24 45 3 5" xfId="10487" xr:uid="{00000000-0005-0000-0000-0000F9280000}"/>
    <cellStyle name="Normal 24 45 3 6" xfId="10488" xr:uid="{00000000-0005-0000-0000-0000FA280000}"/>
    <cellStyle name="Normal 24 45 3 7" xfId="10489" xr:uid="{00000000-0005-0000-0000-0000FB280000}"/>
    <cellStyle name="Normal 24 45 3 8" xfId="10490" xr:uid="{00000000-0005-0000-0000-0000FC280000}"/>
    <cellStyle name="Normal 24 45 3 9" xfId="10491" xr:uid="{00000000-0005-0000-0000-0000FD280000}"/>
    <cellStyle name="Normal 24 45 4" xfId="10492" xr:uid="{00000000-0005-0000-0000-0000FE280000}"/>
    <cellStyle name="Normal 24 45 5" xfId="10493" xr:uid="{00000000-0005-0000-0000-0000FF280000}"/>
    <cellStyle name="Normal 24 45 6" xfId="10494" xr:uid="{00000000-0005-0000-0000-000000290000}"/>
    <cellStyle name="Normal 24 45 7" xfId="10495" xr:uid="{00000000-0005-0000-0000-000001290000}"/>
    <cellStyle name="Normal 24 45 8" xfId="10496" xr:uid="{00000000-0005-0000-0000-000002290000}"/>
    <cellStyle name="Normal 24 45 9" xfId="10497" xr:uid="{00000000-0005-0000-0000-000003290000}"/>
    <cellStyle name="Normal 24 46" xfId="10498" xr:uid="{00000000-0005-0000-0000-000004290000}"/>
    <cellStyle name="Normal 24 46 10" xfId="10499" xr:uid="{00000000-0005-0000-0000-000005290000}"/>
    <cellStyle name="Normal 24 46 11" xfId="10500" xr:uid="{00000000-0005-0000-0000-000006290000}"/>
    <cellStyle name="Normal 24 46 12" xfId="10501" xr:uid="{00000000-0005-0000-0000-000007290000}"/>
    <cellStyle name="Normal 24 46 13" xfId="10502" xr:uid="{00000000-0005-0000-0000-000008290000}"/>
    <cellStyle name="Normal 24 46 14" xfId="10503" xr:uid="{00000000-0005-0000-0000-000009290000}"/>
    <cellStyle name="Normal 24 46 15" xfId="10504" xr:uid="{00000000-0005-0000-0000-00000A290000}"/>
    <cellStyle name="Normal 24 46 2" xfId="10505" xr:uid="{00000000-0005-0000-0000-00000B290000}"/>
    <cellStyle name="Normal 24 46 2 10" xfId="10506" xr:uid="{00000000-0005-0000-0000-00000C290000}"/>
    <cellStyle name="Normal 24 46 2 11" xfId="10507" xr:uid="{00000000-0005-0000-0000-00000D290000}"/>
    <cellStyle name="Normal 24 46 2 12" xfId="10508" xr:uid="{00000000-0005-0000-0000-00000E290000}"/>
    <cellStyle name="Normal 24 46 2 13" xfId="10509" xr:uid="{00000000-0005-0000-0000-00000F290000}"/>
    <cellStyle name="Normal 24 46 2 14" xfId="10510" xr:uid="{00000000-0005-0000-0000-000010290000}"/>
    <cellStyle name="Normal 24 46 2 2" xfId="10511" xr:uid="{00000000-0005-0000-0000-000011290000}"/>
    <cellStyle name="Normal 24 46 2 3" xfId="10512" xr:uid="{00000000-0005-0000-0000-000012290000}"/>
    <cellStyle name="Normal 24 46 2 4" xfId="10513" xr:uid="{00000000-0005-0000-0000-000013290000}"/>
    <cellStyle name="Normal 24 46 2 5" xfId="10514" xr:uid="{00000000-0005-0000-0000-000014290000}"/>
    <cellStyle name="Normal 24 46 2 6" xfId="10515" xr:uid="{00000000-0005-0000-0000-000015290000}"/>
    <cellStyle name="Normal 24 46 2 7" xfId="10516" xr:uid="{00000000-0005-0000-0000-000016290000}"/>
    <cellStyle name="Normal 24 46 2 8" xfId="10517" xr:uid="{00000000-0005-0000-0000-000017290000}"/>
    <cellStyle name="Normal 24 46 2 9" xfId="10518" xr:uid="{00000000-0005-0000-0000-000018290000}"/>
    <cellStyle name="Normal 24 46 3" xfId="10519" xr:uid="{00000000-0005-0000-0000-000019290000}"/>
    <cellStyle name="Normal 24 46 3 10" xfId="10520" xr:uid="{00000000-0005-0000-0000-00001A290000}"/>
    <cellStyle name="Normal 24 46 3 2" xfId="10521" xr:uid="{00000000-0005-0000-0000-00001B290000}"/>
    <cellStyle name="Normal 24 46 3 3" xfId="10522" xr:uid="{00000000-0005-0000-0000-00001C290000}"/>
    <cellStyle name="Normal 24 46 3 4" xfId="10523" xr:uid="{00000000-0005-0000-0000-00001D290000}"/>
    <cellStyle name="Normal 24 46 3 5" xfId="10524" xr:uid="{00000000-0005-0000-0000-00001E290000}"/>
    <cellStyle name="Normal 24 46 3 6" xfId="10525" xr:uid="{00000000-0005-0000-0000-00001F290000}"/>
    <cellStyle name="Normal 24 46 3 7" xfId="10526" xr:uid="{00000000-0005-0000-0000-000020290000}"/>
    <cellStyle name="Normal 24 46 3 8" xfId="10527" xr:uid="{00000000-0005-0000-0000-000021290000}"/>
    <cellStyle name="Normal 24 46 3 9" xfId="10528" xr:uid="{00000000-0005-0000-0000-000022290000}"/>
    <cellStyle name="Normal 24 46 4" xfId="10529" xr:uid="{00000000-0005-0000-0000-000023290000}"/>
    <cellStyle name="Normal 24 46 5" xfId="10530" xr:uid="{00000000-0005-0000-0000-000024290000}"/>
    <cellStyle name="Normal 24 46 6" xfId="10531" xr:uid="{00000000-0005-0000-0000-000025290000}"/>
    <cellStyle name="Normal 24 46 7" xfId="10532" xr:uid="{00000000-0005-0000-0000-000026290000}"/>
    <cellStyle name="Normal 24 46 8" xfId="10533" xr:uid="{00000000-0005-0000-0000-000027290000}"/>
    <cellStyle name="Normal 24 46 9" xfId="10534" xr:uid="{00000000-0005-0000-0000-000028290000}"/>
    <cellStyle name="Normal 24 47" xfId="10535" xr:uid="{00000000-0005-0000-0000-000029290000}"/>
    <cellStyle name="Normal 24 47 10" xfId="10536" xr:uid="{00000000-0005-0000-0000-00002A290000}"/>
    <cellStyle name="Normal 24 47 11" xfId="10537" xr:uid="{00000000-0005-0000-0000-00002B290000}"/>
    <cellStyle name="Normal 24 47 12" xfId="10538" xr:uid="{00000000-0005-0000-0000-00002C290000}"/>
    <cellStyle name="Normal 24 47 13" xfId="10539" xr:uid="{00000000-0005-0000-0000-00002D290000}"/>
    <cellStyle name="Normal 24 47 14" xfId="10540" xr:uid="{00000000-0005-0000-0000-00002E290000}"/>
    <cellStyle name="Normal 24 47 15" xfId="10541" xr:uid="{00000000-0005-0000-0000-00002F290000}"/>
    <cellStyle name="Normal 24 47 2" xfId="10542" xr:uid="{00000000-0005-0000-0000-000030290000}"/>
    <cellStyle name="Normal 24 47 2 10" xfId="10543" xr:uid="{00000000-0005-0000-0000-000031290000}"/>
    <cellStyle name="Normal 24 47 2 11" xfId="10544" xr:uid="{00000000-0005-0000-0000-000032290000}"/>
    <cellStyle name="Normal 24 47 2 12" xfId="10545" xr:uid="{00000000-0005-0000-0000-000033290000}"/>
    <cellStyle name="Normal 24 47 2 13" xfId="10546" xr:uid="{00000000-0005-0000-0000-000034290000}"/>
    <cellStyle name="Normal 24 47 2 14" xfId="10547" xr:uid="{00000000-0005-0000-0000-000035290000}"/>
    <cellStyle name="Normal 24 47 2 2" xfId="10548" xr:uid="{00000000-0005-0000-0000-000036290000}"/>
    <cellStyle name="Normal 24 47 2 3" xfId="10549" xr:uid="{00000000-0005-0000-0000-000037290000}"/>
    <cellStyle name="Normal 24 47 2 4" xfId="10550" xr:uid="{00000000-0005-0000-0000-000038290000}"/>
    <cellStyle name="Normal 24 47 2 5" xfId="10551" xr:uid="{00000000-0005-0000-0000-000039290000}"/>
    <cellStyle name="Normal 24 47 2 6" xfId="10552" xr:uid="{00000000-0005-0000-0000-00003A290000}"/>
    <cellStyle name="Normal 24 47 2 7" xfId="10553" xr:uid="{00000000-0005-0000-0000-00003B290000}"/>
    <cellStyle name="Normal 24 47 2 8" xfId="10554" xr:uid="{00000000-0005-0000-0000-00003C290000}"/>
    <cellStyle name="Normal 24 47 2 9" xfId="10555" xr:uid="{00000000-0005-0000-0000-00003D290000}"/>
    <cellStyle name="Normal 24 47 3" xfId="10556" xr:uid="{00000000-0005-0000-0000-00003E290000}"/>
    <cellStyle name="Normal 24 47 3 10" xfId="10557" xr:uid="{00000000-0005-0000-0000-00003F290000}"/>
    <cellStyle name="Normal 24 47 3 2" xfId="10558" xr:uid="{00000000-0005-0000-0000-000040290000}"/>
    <cellStyle name="Normal 24 47 3 3" xfId="10559" xr:uid="{00000000-0005-0000-0000-000041290000}"/>
    <cellStyle name="Normal 24 47 3 4" xfId="10560" xr:uid="{00000000-0005-0000-0000-000042290000}"/>
    <cellStyle name="Normal 24 47 3 5" xfId="10561" xr:uid="{00000000-0005-0000-0000-000043290000}"/>
    <cellStyle name="Normal 24 47 3 6" xfId="10562" xr:uid="{00000000-0005-0000-0000-000044290000}"/>
    <cellStyle name="Normal 24 47 3 7" xfId="10563" xr:uid="{00000000-0005-0000-0000-000045290000}"/>
    <cellStyle name="Normal 24 47 3 8" xfId="10564" xr:uid="{00000000-0005-0000-0000-000046290000}"/>
    <cellStyle name="Normal 24 47 3 9" xfId="10565" xr:uid="{00000000-0005-0000-0000-000047290000}"/>
    <cellStyle name="Normal 24 47 4" xfId="10566" xr:uid="{00000000-0005-0000-0000-000048290000}"/>
    <cellStyle name="Normal 24 47 5" xfId="10567" xr:uid="{00000000-0005-0000-0000-000049290000}"/>
    <cellStyle name="Normal 24 47 6" xfId="10568" xr:uid="{00000000-0005-0000-0000-00004A290000}"/>
    <cellStyle name="Normal 24 47 7" xfId="10569" xr:uid="{00000000-0005-0000-0000-00004B290000}"/>
    <cellStyle name="Normal 24 47 8" xfId="10570" xr:uid="{00000000-0005-0000-0000-00004C290000}"/>
    <cellStyle name="Normal 24 47 9" xfId="10571" xr:uid="{00000000-0005-0000-0000-00004D290000}"/>
    <cellStyle name="Normal 24 48" xfId="10572" xr:uid="{00000000-0005-0000-0000-00004E290000}"/>
    <cellStyle name="Normal 24 48 10" xfId="10573" xr:uid="{00000000-0005-0000-0000-00004F290000}"/>
    <cellStyle name="Normal 24 48 11" xfId="10574" xr:uid="{00000000-0005-0000-0000-000050290000}"/>
    <cellStyle name="Normal 24 48 12" xfId="10575" xr:uid="{00000000-0005-0000-0000-000051290000}"/>
    <cellStyle name="Normal 24 48 13" xfId="10576" xr:uid="{00000000-0005-0000-0000-000052290000}"/>
    <cellStyle name="Normal 24 48 14" xfId="10577" xr:uid="{00000000-0005-0000-0000-000053290000}"/>
    <cellStyle name="Normal 24 48 15" xfId="10578" xr:uid="{00000000-0005-0000-0000-000054290000}"/>
    <cellStyle name="Normal 24 48 2" xfId="10579" xr:uid="{00000000-0005-0000-0000-000055290000}"/>
    <cellStyle name="Normal 24 48 2 10" xfId="10580" xr:uid="{00000000-0005-0000-0000-000056290000}"/>
    <cellStyle name="Normal 24 48 2 11" xfId="10581" xr:uid="{00000000-0005-0000-0000-000057290000}"/>
    <cellStyle name="Normal 24 48 2 12" xfId="10582" xr:uid="{00000000-0005-0000-0000-000058290000}"/>
    <cellStyle name="Normal 24 48 2 13" xfId="10583" xr:uid="{00000000-0005-0000-0000-000059290000}"/>
    <cellStyle name="Normal 24 48 2 14" xfId="10584" xr:uid="{00000000-0005-0000-0000-00005A290000}"/>
    <cellStyle name="Normal 24 48 2 2" xfId="10585" xr:uid="{00000000-0005-0000-0000-00005B290000}"/>
    <cellStyle name="Normal 24 48 2 3" xfId="10586" xr:uid="{00000000-0005-0000-0000-00005C290000}"/>
    <cellStyle name="Normal 24 48 2 4" xfId="10587" xr:uid="{00000000-0005-0000-0000-00005D290000}"/>
    <cellStyle name="Normal 24 48 2 5" xfId="10588" xr:uid="{00000000-0005-0000-0000-00005E290000}"/>
    <cellStyle name="Normal 24 48 2 6" xfId="10589" xr:uid="{00000000-0005-0000-0000-00005F290000}"/>
    <cellStyle name="Normal 24 48 2 7" xfId="10590" xr:uid="{00000000-0005-0000-0000-000060290000}"/>
    <cellStyle name="Normal 24 48 2 8" xfId="10591" xr:uid="{00000000-0005-0000-0000-000061290000}"/>
    <cellStyle name="Normal 24 48 2 9" xfId="10592" xr:uid="{00000000-0005-0000-0000-000062290000}"/>
    <cellStyle name="Normal 24 48 3" xfId="10593" xr:uid="{00000000-0005-0000-0000-000063290000}"/>
    <cellStyle name="Normal 24 48 3 10" xfId="10594" xr:uid="{00000000-0005-0000-0000-000064290000}"/>
    <cellStyle name="Normal 24 48 3 2" xfId="10595" xr:uid="{00000000-0005-0000-0000-000065290000}"/>
    <cellStyle name="Normal 24 48 3 3" xfId="10596" xr:uid="{00000000-0005-0000-0000-000066290000}"/>
    <cellStyle name="Normal 24 48 3 4" xfId="10597" xr:uid="{00000000-0005-0000-0000-000067290000}"/>
    <cellStyle name="Normal 24 48 3 5" xfId="10598" xr:uid="{00000000-0005-0000-0000-000068290000}"/>
    <cellStyle name="Normal 24 48 3 6" xfId="10599" xr:uid="{00000000-0005-0000-0000-000069290000}"/>
    <cellStyle name="Normal 24 48 3 7" xfId="10600" xr:uid="{00000000-0005-0000-0000-00006A290000}"/>
    <cellStyle name="Normal 24 48 3 8" xfId="10601" xr:uid="{00000000-0005-0000-0000-00006B290000}"/>
    <cellStyle name="Normal 24 48 3 9" xfId="10602" xr:uid="{00000000-0005-0000-0000-00006C290000}"/>
    <cellStyle name="Normal 24 48 4" xfId="10603" xr:uid="{00000000-0005-0000-0000-00006D290000}"/>
    <cellStyle name="Normal 24 48 5" xfId="10604" xr:uid="{00000000-0005-0000-0000-00006E290000}"/>
    <cellStyle name="Normal 24 48 6" xfId="10605" xr:uid="{00000000-0005-0000-0000-00006F290000}"/>
    <cellStyle name="Normal 24 48 7" xfId="10606" xr:uid="{00000000-0005-0000-0000-000070290000}"/>
    <cellStyle name="Normal 24 48 8" xfId="10607" xr:uid="{00000000-0005-0000-0000-000071290000}"/>
    <cellStyle name="Normal 24 48 9" xfId="10608" xr:uid="{00000000-0005-0000-0000-000072290000}"/>
    <cellStyle name="Normal 24 49" xfId="10609" xr:uid="{00000000-0005-0000-0000-000073290000}"/>
    <cellStyle name="Normal 24 49 10" xfId="10610" xr:uid="{00000000-0005-0000-0000-000074290000}"/>
    <cellStyle name="Normal 24 49 11" xfId="10611" xr:uid="{00000000-0005-0000-0000-000075290000}"/>
    <cellStyle name="Normal 24 49 12" xfId="10612" xr:uid="{00000000-0005-0000-0000-000076290000}"/>
    <cellStyle name="Normal 24 49 13" xfId="10613" xr:uid="{00000000-0005-0000-0000-000077290000}"/>
    <cellStyle name="Normal 24 49 14" xfId="10614" xr:uid="{00000000-0005-0000-0000-000078290000}"/>
    <cellStyle name="Normal 24 49 15" xfId="10615" xr:uid="{00000000-0005-0000-0000-000079290000}"/>
    <cellStyle name="Normal 24 49 2" xfId="10616" xr:uid="{00000000-0005-0000-0000-00007A290000}"/>
    <cellStyle name="Normal 24 49 2 10" xfId="10617" xr:uid="{00000000-0005-0000-0000-00007B290000}"/>
    <cellStyle name="Normal 24 49 2 11" xfId="10618" xr:uid="{00000000-0005-0000-0000-00007C290000}"/>
    <cellStyle name="Normal 24 49 2 12" xfId="10619" xr:uid="{00000000-0005-0000-0000-00007D290000}"/>
    <cellStyle name="Normal 24 49 2 13" xfId="10620" xr:uid="{00000000-0005-0000-0000-00007E290000}"/>
    <cellStyle name="Normal 24 49 2 14" xfId="10621" xr:uid="{00000000-0005-0000-0000-00007F290000}"/>
    <cellStyle name="Normal 24 49 2 2" xfId="10622" xr:uid="{00000000-0005-0000-0000-000080290000}"/>
    <cellStyle name="Normal 24 49 2 3" xfId="10623" xr:uid="{00000000-0005-0000-0000-000081290000}"/>
    <cellStyle name="Normal 24 49 2 4" xfId="10624" xr:uid="{00000000-0005-0000-0000-000082290000}"/>
    <cellStyle name="Normal 24 49 2 5" xfId="10625" xr:uid="{00000000-0005-0000-0000-000083290000}"/>
    <cellStyle name="Normal 24 49 2 6" xfId="10626" xr:uid="{00000000-0005-0000-0000-000084290000}"/>
    <cellStyle name="Normal 24 49 2 7" xfId="10627" xr:uid="{00000000-0005-0000-0000-000085290000}"/>
    <cellStyle name="Normal 24 49 2 8" xfId="10628" xr:uid="{00000000-0005-0000-0000-000086290000}"/>
    <cellStyle name="Normal 24 49 2 9" xfId="10629" xr:uid="{00000000-0005-0000-0000-000087290000}"/>
    <cellStyle name="Normal 24 49 3" xfId="10630" xr:uid="{00000000-0005-0000-0000-000088290000}"/>
    <cellStyle name="Normal 24 49 3 10" xfId="10631" xr:uid="{00000000-0005-0000-0000-000089290000}"/>
    <cellStyle name="Normal 24 49 3 2" xfId="10632" xr:uid="{00000000-0005-0000-0000-00008A290000}"/>
    <cellStyle name="Normal 24 49 3 3" xfId="10633" xr:uid="{00000000-0005-0000-0000-00008B290000}"/>
    <cellStyle name="Normal 24 49 3 4" xfId="10634" xr:uid="{00000000-0005-0000-0000-00008C290000}"/>
    <cellStyle name="Normal 24 49 3 5" xfId="10635" xr:uid="{00000000-0005-0000-0000-00008D290000}"/>
    <cellStyle name="Normal 24 49 3 6" xfId="10636" xr:uid="{00000000-0005-0000-0000-00008E290000}"/>
    <cellStyle name="Normal 24 49 3 7" xfId="10637" xr:uid="{00000000-0005-0000-0000-00008F290000}"/>
    <cellStyle name="Normal 24 49 3 8" xfId="10638" xr:uid="{00000000-0005-0000-0000-000090290000}"/>
    <cellStyle name="Normal 24 49 3 9" xfId="10639" xr:uid="{00000000-0005-0000-0000-000091290000}"/>
    <cellStyle name="Normal 24 49 4" xfId="10640" xr:uid="{00000000-0005-0000-0000-000092290000}"/>
    <cellStyle name="Normal 24 49 5" xfId="10641" xr:uid="{00000000-0005-0000-0000-000093290000}"/>
    <cellStyle name="Normal 24 49 6" xfId="10642" xr:uid="{00000000-0005-0000-0000-000094290000}"/>
    <cellStyle name="Normal 24 49 7" xfId="10643" xr:uid="{00000000-0005-0000-0000-000095290000}"/>
    <cellStyle name="Normal 24 49 8" xfId="10644" xr:uid="{00000000-0005-0000-0000-000096290000}"/>
    <cellStyle name="Normal 24 49 9" xfId="10645" xr:uid="{00000000-0005-0000-0000-000097290000}"/>
    <cellStyle name="Normal 24 5" xfId="10646" xr:uid="{00000000-0005-0000-0000-000098290000}"/>
    <cellStyle name="Normal 24 5 10" xfId="10647" xr:uid="{00000000-0005-0000-0000-000099290000}"/>
    <cellStyle name="Normal 24 5 11" xfId="10648" xr:uid="{00000000-0005-0000-0000-00009A290000}"/>
    <cellStyle name="Normal 24 5 12" xfId="10649" xr:uid="{00000000-0005-0000-0000-00009B290000}"/>
    <cellStyle name="Normal 24 5 13" xfId="10650" xr:uid="{00000000-0005-0000-0000-00009C290000}"/>
    <cellStyle name="Normal 24 5 14" xfId="10651" xr:uid="{00000000-0005-0000-0000-00009D290000}"/>
    <cellStyle name="Normal 24 5 15" xfId="10652" xr:uid="{00000000-0005-0000-0000-00009E290000}"/>
    <cellStyle name="Normal 24 5 2" xfId="10653" xr:uid="{00000000-0005-0000-0000-00009F290000}"/>
    <cellStyle name="Normal 24 5 2 10" xfId="10654" xr:uid="{00000000-0005-0000-0000-0000A0290000}"/>
    <cellStyle name="Normal 24 5 2 11" xfId="10655" xr:uid="{00000000-0005-0000-0000-0000A1290000}"/>
    <cellStyle name="Normal 24 5 2 12" xfId="10656" xr:uid="{00000000-0005-0000-0000-0000A2290000}"/>
    <cellStyle name="Normal 24 5 2 13" xfId="10657" xr:uid="{00000000-0005-0000-0000-0000A3290000}"/>
    <cellStyle name="Normal 24 5 2 14" xfId="10658" xr:uid="{00000000-0005-0000-0000-0000A4290000}"/>
    <cellStyle name="Normal 24 5 2 2" xfId="10659" xr:uid="{00000000-0005-0000-0000-0000A5290000}"/>
    <cellStyle name="Normal 24 5 2 3" xfId="10660" xr:uid="{00000000-0005-0000-0000-0000A6290000}"/>
    <cellStyle name="Normal 24 5 2 4" xfId="10661" xr:uid="{00000000-0005-0000-0000-0000A7290000}"/>
    <cellStyle name="Normal 24 5 2 5" xfId="10662" xr:uid="{00000000-0005-0000-0000-0000A8290000}"/>
    <cellStyle name="Normal 24 5 2 6" xfId="10663" xr:uid="{00000000-0005-0000-0000-0000A9290000}"/>
    <cellStyle name="Normal 24 5 2 7" xfId="10664" xr:uid="{00000000-0005-0000-0000-0000AA290000}"/>
    <cellStyle name="Normal 24 5 2 8" xfId="10665" xr:uid="{00000000-0005-0000-0000-0000AB290000}"/>
    <cellStyle name="Normal 24 5 2 9" xfId="10666" xr:uid="{00000000-0005-0000-0000-0000AC290000}"/>
    <cellStyle name="Normal 24 5 3" xfId="10667" xr:uid="{00000000-0005-0000-0000-0000AD290000}"/>
    <cellStyle name="Normal 24 5 3 10" xfId="10668" xr:uid="{00000000-0005-0000-0000-0000AE290000}"/>
    <cellStyle name="Normal 24 5 3 2" xfId="10669" xr:uid="{00000000-0005-0000-0000-0000AF290000}"/>
    <cellStyle name="Normal 24 5 3 3" xfId="10670" xr:uid="{00000000-0005-0000-0000-0000B0290000}"/>
    <cellStyle name="Normal 24 5 3 4" xfId="10671" xr:uid="{00000000-0005-0000-0000-0000B1290000}"/>
    <cellStyle name="Normal 24 5 3 5" xfId="10672" xr:uid="{00000000-0005-0000-0000-0000B2290000}"/>
    <cellStyle name="Normal 24 5 3 6" xfId="10673" xr:uid="{00000000-0005-0000-0000-0000B3290000}"/>
    <cellStyle name="Normal 24 5 3 7" xfId="10674" xr:uid="{00000000-0005-0000-0000-0000B4290000}"/>
    <cellStyle name="Normal 24 5 3 8" xfId="10675" xr:uid="{00000000-0005-0000-0000-0000B5290000}"/>
    <cellStyle name="Normal 24 5 3 9" xfId="10676" xr:uid="{00000000-0005-0000-0000-0000B6290000}"/>
    <cellStyle name="Normal 24 5 4" xfId="10677" xr:uid="{00000000-0005-0000-0000-0000B7290000}"/>
    <cellStyle name="Normal 24 5 5" xfId="10678" xr:uid="{00000000-0005-0000-0000-0000B8290000}"/>
    <cellStyle name="Normal 24 5 6" xfId="10679" xr:uid="{00000000-0005-0000-0000-0000B9290000}"/>
    <cellStyle name="Normal 24 5 7" xfId="10680" xr:uid="{00000000-0005-0000-0000-0000BA290000}"/>
    <cellStyle name="Normal 24 5 8" xfId="10681" xr:uid="{00000000-0005-0000-0000-0000BB290000}"/>
    <cellStyle name="Normal 24 5 9" xfId="10682" xr:uid="{00000000-0005-0000-0000-0000BC290000}"/>
    <cellStyle name="Normal 24 50" xfId="10683" xr:uid="{00000000-0005-0000-0000-0000BD290000}"/>
    <cellStyle name="Normal 24 50 10" xfId="10684" xr:uid="{00000000-0005-0000-0000-0000BE290000}"/>
    <cellStyle name="Normal 24 50 11" xfId="10685" xr:uid="{00000000-0005-0000-0000-0000BF290000}"/>
    <cellStyle name="Normal 24 50 12" xfId="10686" xr:uid="{00000000-0005-0000-0000-0000C0290000}"/>
    <cellStyle name="Normal 24 50 13" xfId="10687" xr:uid="{00000000-0005-0000-0000-0000C1290000}"/>
    <cellStyle name="Normal 24 50 14" xfId="10688" xr:uid="{00000000-0005-0000-0000-0000C2290000}"/>
    <cellStyle name="Normal 24 50 15" xfId="10689" xr:uid="{00000000-0005-0000-0000-0000C3290000}"/>
    <cellStyle name="Normal 24 50 2" xfId="10690" xr:uid="{00000000-0005-0000-0000-0000C4290000}"/>
    <cellStyle name="Normal 24 50 2 10" xfId="10691" xr:uid="{00000000-0005-0000-0000-0000C5290000}"/>
    <cellStyle name="Normal 24 50 2 11" xfId="10692" xr:uid="{00000000-0005-0000-0000-0000C6290000}"/>
    <cellStyle name="Normal 24 50 2 12" xfId="10693" xr:uid="{00000000-0005-0000-0000-0000C7290000}"/>
    <cellStyle name="Normal 24 50 2 13" xfId="10694" xr:uid="{00000000-0005-0000-0000-0000C8290000}"/>
    <cellStyle name="Normal 24 50 2 14" xfId="10695" xr:uid="{00000000-0005-0000-0000-0000C9290000}"/>
    <cellStyle name="Normal 24 50 2 2" xfId="10696" xr:uid="{00000000-0005-0000-0000-0000CA290000}"/>
    <cellStyle name="Normal 24 50 2 3" xfId="10697" xr:uid="{00000000-0005-0000-0000-0000CB290000}"/>
    <cellStyle name="Normal 24 50 2 4" xfId="10698" xr:uid="{00000000-0005-0000-0000-0000CC290000}"/>
    <cellStyle name="Normal 24 50 2 5" xfId="10699" xr:uid="{00000000-0005-0000-0000-0000CD290000}"/>
    <cellStyle name="Normal 24 50 2 6" xfId="10700" xr:uid="{00000000-0005-0000-0000-0000CE290000}"/>
    <cellStyle name="Normal 24 50 2 7" xfId="10701" xr:uid="{00000000-0005-0000-0000-0000CF290000}"/>
    <cellStyle name="Normal 24 50 2 8" xfId="10702" xr:uid="{00000000-0005-0000-0000-0000D0290000}"/>
    <cellStyle name="Normal 24 50 2 9" xfId="10703" xr:uid="{00000000-0005-0000-0000-0000D1290000}"/>
    <cellStyle name="Normal 24 50 3" xfId="10704" xr:uid="{00000000-0005-0000-0000-0000D2290000}"/>
    <cellStyle name="Normal 24 50 3 10" xfId="10705" xr:uid="{00000000-0005-0000-0000-0000D3290000}"/>
    <cellStyle name="Normal 24 50 3 2" xfId="10706" xr:uid="{00000000-0005-0000-0000-0000D4290000}"/>
    <cellStyle name="Normal 24 50 3 3" xfId="10707" xr:uid="{00000000-0005-0000-0000-0000D5290000}"/>
    <cellStyle name="Normal 24 50 3 4" xfId="10708" xr:uid="{00000000-0005-0000-0000-0000D6290000}"/>
    <cellStyle name="Normal 24 50 3 5" xfId="10709" xr:uid="{00000000-0005-0000-0000-0000D7290000}"/>
    <cellStyle name="Normal 24 50 3 6" xfId="10710" xr:uid="{00000000-0005-0000-0000-0000D8290000}"/>
    <cellStyle name="Normal 24 50 3 7" xfId="10711" xr:uid="{00000000-0005-0000-0000-0000D9290000}"/>
    <cellStyle name="Normal 24 50 3 8" xfId="10712" xr:uid="{00000000-0005-0000-0000-0000DA290000}"/>
    <cellStyle name="Normal 24 50 3 9" xfId="10713" xr:uid="{00000000-0005-0000-0000-0000DB290000}"/>
    <cellStyle name="Normal 24 50 4" xfId="10714" xr:uid="{00000000-0005-0000-0000-0000DC290000}"/>
    <cellStyle name="Normal 24 50 5" xfId="10715" xr:uid="{00000000-0005-0000-0000-0000DD290000}"/>
    <cellStyle name="Normal 24 50 6" xfId="10716" xr:uid="{00000000-0005-0000-0000-0000DE290000}"/>
    <cellStyle name="Normal 24 50 7" xfId="10717" xr:uid="{00000000-0005-0000-0000-0000DF290000}"/>
    <cellStyle name="Normal 24 50 8" xfId="10718" xr:uid="{00000000-0005-0000-0000-0000E0290000}"/>
    <cellStyle name="Normal 24 50 9" xfId="10719" xr:uid="{00000000-0005-0000-0000-0000E1290000}"/>
    <cellStyle name="Normal 24 51" xfId="10720" xr:uid="{00000000-0005-0000-0000-0000E2290000}"/>
    <cellStyle name="Normal 24 51 10" xfId="10721" xr:uid="{00000000-0005-0000-0000-0000E3290000}"/>
    <cellStyle name="Normal 24 51 11" xfId="10722" xr:uid="{00000000-0005-0000-0000-0000E4290000}"/>
    <cellStyle name="Normal 24 51 12" xfId="10723" xr:uid="{00000000-0005-0000-0000-0000E5290000}"/>
    <cellStyle name="Normal 24 51 13" xfId="10724" xr:uid="{00000000-0005-0000-0000-0000E6290000}"/>
    <cellStyle name="Normal 24 51 14" xfId="10725" xr:uid="{00000000-0005-0000-0000-0000E7290000}"/>
    <cellStyle name="Normal 24 51 15" xfId="10726" xr:uid="{00000000-0005-0000-0000-0000E8290000}"/>
    <cellStyle name="Normal 24 51 2" xfId="10727" xr:uid="{00000000-0005-0000-0000-0000E9290000}"/>
    <cellStyle name="Normal 24 51 2 10" xfId="10728" xr:uid="{00000000-0005-0000-0000-0000EA290000}"/>
    <cellStyle name="Normal 24 51 2 11" xfId="10729" xr:uid="{00000000-0005-0000-0000-0000EB290000}"/>
    <cellStyle name="Normal 24 51 2 12" xfId="10730" xr:uid="{00000000-0005-0000-0000-0000EC290000}"/>
    <cellStyle name="Normal 24 51 2 13" xfId="10731" xr:uid="{00000000-0005-0000-0000-0000ED290000}"/>
    <cellStyle name="Normal 24 51 2 14" xfId="10732" xr:uid="{00000000-0005-0000-0000-0000EE290000}"/>
    <cellStyle name="Normal 24 51 2 2" xfId="10733" xr:uid="{00000000-0005-0000-0000-0000EF290000}"/>
    <cellStyle name="Normal 24 51 2 3" xfId="10734" xr:uid="{00000000-0005-0000-0000-0000F0290000}"/>
    <cellStyle name="Normal 24 51 2 4" xfId="10735" xr:uid="{00000000-0005-0000-0000-0000F1290000}"/>
    <cellStyle name="Normal 24 51 2 5" xfId="10736" xr:uid="{00000000-0005-0000-0000-0000F2290000}"/>
    <cellStyle name="Normal 24 51 2 6" xfId="10737" xr:uid="{00000000-0005-0000-0000-0000F3290000}"/>
    <cellStyle name="Normal 24 51 2 7" xfId="10738" xr:uid="{00000000-0005-0000-0000-0000F4290000}"/>
    <cellStyle name="Normal 24 51 2 8" xfId="10739" xr:uid="{00000000-0005-0000-0000-0000F5290000}"/>
    <cellStyle name="Normal 24 51 2 9" xfId="10740" xr:uid="{00000000-0005-0000-0000-0000F6290000}"/>
    <cellStyle name="Normal 24 51 3" xfId="10741" xr:uid="{00000000-0005-0000-0000-0000F7290000}"/>
    <cellStyle name="Normal 24 51 3 10" xfId="10742" xr:uid="{00000000-0005-0000-0000-0000F8290000}"/>
    <cellStyle name="Normal 24 51 3 2" xfId="10743" xr:uid="{00000000-0005-0000-0000-0000F9290000}"/>
    <cellStyle name="Normal 24 51 3 3" xfId="10744" xr:uid="{00000000-0005-0000-0000-0000FA290000}"/>
    <cellStyle name="Normal 24 51 3 4" xfId="10745" xr:uid="{00000000-0005-0000-0000-0000FB290000}"/>
    <cellStyle name="Normal 24 51 3 5" xfId="10746" xr:uid="{00000000-0005-0000-0000-0000FC290000}"/>
    <cellStyle name="Normal 24 51 3 6" xfId="10747" xr:uid="{00000000-0005-0000-0000-0000FD290000}"/>
    <cellStyle name="Normal 24 51 3 7" xfId="10748" xr:uid="{00000000-0005-0000-0000-0000FE290000}"/>
    <cellStyle name="Normal 24 51 3 8" xfId="10749" xr:uid="{00000000-0005-0000-0000-0000FF290000}"/>
    <cellStyle name="Normal 24 51 3 9" xfId="10750" xr:uid="{00000000-0005-0000-0000-0000002A0000}"/>
    <cellStyle name="Normal 24 51 4" xfId="10751" xr:uid="{00000000-0005-0000-0000-0000012A0000}"/>
    <cellStyle name="Normal 24 51 5" xfId="10752" xr:uid="{00000000-0005-0000-0000-0000022A0000}"/>
    <cellStyle name="Normal 24 51 6" xfId="10753" xr:uid="{00000000-0005-0000-0000-0000032A0000}"/>
    <cellStyle name="Normal 24 51 7" xfId="10754" xr:uid="{00000000-0005-0000-0000-0000042A0000}"/>
    <cellStyle name="Normal 24 51 8" xfId="10755" xr:uid="{00000000-0005-0000-0000-0000052A0000}"/>
    <cellStyle name="Normal 24 51 9" xfId="10756" xr:uid="{00000000-0005-0000-0000-0000062A0000}"/>
    <cellStyle name="Normal 24 52" xfId="10757" xr:uid="{00000000-0005-0000-0000-0000072A0000}"/>
    <cellStyle name="Normal 24 52 10" xfId="10758" xr:uid="{00000000-0005-0000-0000-0000082A0000}"/>
    <cellStyle name="Normal 24 52 11" xfId="10759" xr:uid="{00000000-0005-0000-0000-0000092A0000}"/>
    <cellStyle name="Normal 24 52 12" xfId="10760" xr:uid="{00000000-0005-0000-0000-00000A2A0000}"/>
    <cellStyle name="Normal 24 52 13" xfId="10761" xr:uid="{00000000-0005-0000-0000-00000B2A0000}"/>
    <cellStyle name="Normal 24 52 14" xfId="10762" xr:uid="{00000000-0005-0000-0000-00000C2A0000}"/>
    <cellStyle name="Normal 24 52 15" xfId="10763" xr:uid="{00000000-0005-0000-0000-00000D2A0000}"/>
    <cellStyle name="Normal 24 52 2" xfId="10764" xr:uid="{00000000-0005-0000-0000-00000E2A0000}"/>
    <cellStyle name="Normal 24 52 2 10" xfId="10765" xr:uid="{00000000-0005-0000-0000-00000F2A0000}"/>
    <cellStyle name="Normal 24 52 2 11" xfId="10766" xr:uid="{00000000-0005-0000-0000-0000102A0000}"/>
    <cellStyle name="Normal 24 52 2 12" xfId="10767" xr:uid="{00000000-0005-0000-0000-0000112A0000}"/>
    <cellStyle name="Normal 24 52 2 13" xfId="10768" xr:uid="{00000000-0005-0000-0000-0000122A0000}"/>
    <cellStyle name="Normal 24 52 2 14" xfId="10769" xr:uid="{00000000-0005-0000-0000-0000132A0000}"/>
    <cellStyle name="Normal 24 52 2 2" xfId="10770" xr:uid="{00000000-0005-0000-0000-0000142A0000}"/>
    <cellStyle name="Normal 24 52 2 3" xfId="10771" xr:uid="{00000000-0005-0000-0000-0000152A0000}"/>
    <cellStyle name="Normal 24 52 2 4" xfId="10772" xr:uid="{00000000-0005-0000-0000-0000162A0000}"/>
    <cellStyle name="Normal 24 52 2 5" xfId="10773" xr:uid="{00000000-0005-0000-0000-0000172A0000}"/>
    <cellStyle name="Normal 24 52 2 6" xfId="10774" xr:uid="{00000000-0005-0000-0000-0000182A0000}"/>
    <cellStyle name="Normal 24 52 2 7" xfId="10775" xr:uid="{00000000-0005-0000-0000-0000192A0000}"/>
    <cellStyle name="Normal 24 52 2 8" xfId="10776" xr:uid="{00000000-0005-0000-0000-00001A2A0000}"/>
    <cellStyle name="Normal 24 52 2 9" xfId="10777" xr:uid="{00000000-0005-0000-0000-00001B2A0000}"/>
    <cellStyle name="Normal 24 52 3" xfId="10778" xr:uid="{00000000-0005-0000-0000-00001C2A0000}"/>
    <cellStyle name="Normal 24 52 3 10" xfId="10779" xr:uid="{00000000-0005-0000-0000-00001D2A0000}"/>
    <cellStyle name="Normal 24 52 3 2" xfId="10780" xr:uid="{00000000-0005-0000-0000-00001E2A0000}"/>
    <cellStyle name="Normal 24 52 3 3" xfId="10781" xr:uid="{00000000-0005-0000-0000-00001F2A0000}"/>
    <cellStyle name="Normal 24 52 3 4" xfId="10782" xr:uid="{00000000-0005-0000-0000-0000202A0000}"/>
    <cellStyle name="Normal 24 52 3 5" xfId="10783" xr:uid="{00000000-0005-0000-0000-0000212A0000}"/>
    <cellStyle name="Normal 24 52 3 6" xfId="10784" xr:uid="{00000000-0005-0000-0000-0000222A0000}"/>
    <cellStyle name="Normal 24 52 3 7" xfId="10785" xr:uid="{00000000-0005-0000-0000-0000232A0000}"/>
    <cellStyle name="Normal 24 52 3 8" xfId="10786" xr:uid="{00000000-0005-0000-0000-0000242A0000}"/>
    <cellStyle name="Normal 24 52 3 9" xfId="10787" xr:uid="{00000000-0005-0000-0000-0000252A0000}"/>
    <cellStyle name="Normal 24 52 4" xfId="10788" xr:uid="{00000000-0005-0000-0000-0000262A0000}"/>
    <cellStyle name="Normal 24 52 5" xfId="10789" xr:uid="{00000000-0005-0000-0000-0000272A0000}"/>
    <cellStyle name="Normal 24 52 6" xfId="10790" xr:uid="{00000000-0005-0000-0000-0000282A0000}"/>
    <cellStyle name="Normal 24 52 7" xfId="10791" xr:uid="{00000000-0005-0000-0000-0000292A0000}"/>
    <cellStyle name="Normal 24 52 8" xfId="10792" xr:uid="{00000000-0005-0000-0000-00002A2A0000}"/>
    <cellStyle name="Normal 24 52 9" xfId="10793" xr:uid="{00000000-0005-0000-0000-00002B2A0000}"/>
    <cellStyle name="Normal 24 53" xfId="10794" xr:uid="{00000000-0005-0000-0000-00002C2A0000}"/>
    <cellStyle name="Normal 24 53 10" xfId="10795" xr:uid="{00000000-0005-0000-0000-00002D2A0000}"/>
    <cellStyle name="Normal 24 53 11" xfId="10796" xr:uid="{00000000-0005-0000-0000-00002E2A0000}"/>
    <cellStyle name="Normal 24 53 12" xfId="10797" xr:uid="{00000000-0005-0000-0000-00002F2A0000}"/>
    <cellStyle name="Normal 24 53 13" xfId="10798" xr:uid="{00000000-0005-0000-0000-0000302A0000}"/>
    <cellStyle name="Normal 24 53 14" xfId="10799" xr:uid="{00000000-0005-0000-0000-0000312A0000}"/>
    <cellStyle name="Normal 24 53 15" xfId="10800" xr:uid="{00000000-0005-0000-0000-0000322A0000}"/>
    <cellStyle name="Normal 24 53 2" xfId="10801" xr:uid="{00000000-0005-0000-0000-0000332A0000}"/>
    <cellStyle name="Normal 24 53 2 10" xfId="10802" xr:uid="{00000000-0005-0000-0000-0000342A0000}"/>
    <cellStyle name="Normal 24 53 2 11" xfId="10803" xr:uid="{00000000-0005-0000-0000-0000352A0000}"/>
    <cellStyle name="Normal 24 53 2 12" xfId="10804" xr:uid="{00000000-0005-0000-0000-0000362A0000}"/>
    <cellStyle name="Normal 24 53 2 13" xfId="10805" xr:uid="{00000000-0005-0000-0000-0000372A0000}"/>
    <cellStyle name="Normal 24 53 2 14" xfId="10806" xr:uid="{00000000-0005-0000-0000-0000382A0000}"/>
    <cellStyle name="Normal 24 53 2 2" xfId="10807" xr:uid="{00000000-0005-0000-0000-0000392A0000}"/>
    <cellStyle name="Normal 24 53 2 3" xfId="10808" xr:uid="{00000000-0005-0000-0000-00003A2A0000}"/>
    <cellStyle name="Normal 24 53 2 4" xfId="10809" xr:uid="{00000000-0005-0000-0000-00003B2A0000}"/>
    <cellStyle name="Normal 24 53 2 5" xfId="10810" xr:uid="{00000000-0005-0000-0000-00003C2A0000}"/>
    <cellStyle name="Normal 24 53 2 6" xfId="10811" xr:uid="{00000000-0005-0000-0000-00003D2A0000}"/>
    <cellStyle name="Normal 24 53 2 7" xfId="10812" xr:uid="{00000000-0005-0000-0000-00003E2A0000}"/>
    <cellStyle name="Normal 24 53 2 8" xfId="10813" xr:uid="{00000000-0005-0000-0000-00003F2A0000}"/>
    <cellStyle name="Normal 24 53 2 9" xfId="10814" xr:uid="{00000000-0005-0000-0000-0000402A0000}"/>
    <cellStyle name="Normal 24 53 3" xfId="10815" xr:uid="{00000000-0005-0000-0000-0000412A0000}"/>
    <cellStyle name="Normal 24 53 3 10" xfId="10816" xr:uid="{00000000-0005-0000-0000-0000422A0000}"/>
    <cellStyle name="Normal 24 53 3 2" xfId="10817" xr:uid="{00000000-0005-0000-0000-0000432A0000}"/>
    <cellStyle name="Normal 24 53 3 3" xfId="10818" xr:uid="{00000000-0005-0000-0000-0000442A0000}"/>
    <cellStyle name="Normal 24 53 3 4" xfId="10819" xr:uid="{00000000-0005-0000-0000-0000452A0000}"/>
    <cellStyle name="Normal 24 53 3 5" xfId="10820" xr:uid="{00000000-0005-0000-0000-0000462A0000}"/>
    <cellStyle name="Normal 24 53 3 6" xfId="10821" xr:uid="{00000000-0005-0000-0000-0000472A0000}"/>
    <cellStyle name="Normal 24 53 3 7" xfId="10822" xr:uid="{00000000-0005-0000-0000-0000482A0000}"/>
    <cellStyle name="Normal 24 53 3 8" xfId="10823" xr:uid="{00000000-0005-0000-0000-0000492A0000}"/>
    <cellStyle name="Normal 24 53 3 9" xfId="10824" xr:uid="{00000000-0005-0000-0000-00004A2A0000}"/>
    <cellStyle name="Normal 24 53 4" xfId="10825" xr:uid="{00000000-0005-0000-0000-00004B2A0000}"/>
    <cellStyle name="Normal 24 53 5" xfId="10826" xr:uid="{00000000-0005-0000-0000-00004C2A0000}"/>
    <cellStyle name="Normal 24 53 6" xfId="10827" xr:uid="{00000000-0005-0000-0000-00004D2A0000}"/>
    <cellStyle name="Normal 24 53 7" xfId="10828" xr:uid="{00000000-0005-0000-0000-00004E2A0000}"/>
    <cellStyle name="Normal 24 53 8" xfId="10829" xr:uid="{00000000-0005-0000-0000-00004F2A0000}"/>
    <cellStyle name="Normal 24 53 9" xfId="10830" xr:uid="{00000000-0005-0000-0000-0000502A0000}"/>
    <cellStyle name="Normal 24 54" xfId="10831" xr:uid="{00000000-0005-0000-0000-0000512A0000}"/>
    <cellStyle name="Normal 24 54 10" xfId="10832" xr:uid="{00000000-0005-0000-0000-0000522A0000}"/>
    <cellStyle name="Normal 24 54 11" xfId="10833" xr:uid="{00000000-0005-0000-0000-0000532A0000}"/>
    <cellStyle name="Normal 24 54 12" xfId="10834" xr:uid="{00000000-0005-0000-0000-0000542A0000}"/>
    <cellStyle name="Normal 24 54 13" xfId="10835" xr:uid="{00000000-0005-0000-0000-0000552A0000}"/>
    <cellStyle name="Normal 24 54 14" xfId="10836" xr:uid="{00000000-0005-0000-0000-0000562A0000}"/>
    <cellStyle name="Normal 24 54 15" xfId="10837" xr:uid="{00000000-0005-0000-0000-0000572A0000}"/>
    <cellStyle name="Normal 24 54 2" xfId="10838" xr:uid="{00000000-0005-0000-0000-0000582A0000}"/>
    <cellStyle name="Normal 24 54 2 10" xfId="10839" xr:uid="{00000000-0005-0000-0000-0000592A0000}"/>
    <cellStyle name="Normal 24 54 2 11" xfId="10840" xr:uid="{00000000-0005-0000-0000-00005A2A0000}"/>
    <cellStyle name="Normal 24 54 2 12" xfId="10841" xr:uid="{00000000-0005-0000-0000-00005B2A0000}"/>
    <cellStyle name="Normal 24 54 2 13" xfId="10842" xr:uid="{00000000-0005-0000-0000-00005C2A0000}"/>
    <cellStyle name="Normal 24 54 2 14" xfId="10843" xr:uid="{00000000-0005-0000-0000-00005D2A0000}"/>
    <cellStyle name="Normal 24 54 2 2" xfId="10844" xr:uid="{00000000-0005-0000-0000-00005E2A0000}"/>
    <cellStyle name="Normal 24 54 2 3" xfId="10845" xr:uid="{00000000-0005-0000-0000-00005F2A0000}"/>
    <cellStyle name="Normal 24 54 2 4" xfId="10846" xr:uid="{00000000-0005-0000-0000-0000602A0000}"/>
    <cellStyle name="Normal 24 54 2 5" xfId="10847" xr:uid="{00000000-0005-0000-0000-0000612A0000}"/>
    <cellStyle name="Normal 24 54 2 6" xfId="10848" xr:uid="{00000000-0005-0000-0000-0000622A0000}"/>
    <cellStyle name="Normal 24 54 2 7" xfId="10849" xr:uid="{00000000-0005-0000-0000-0000632A0000}"/>
    <cellStyle name="Normal 24 54 2 8" xfId="10850" xr:uid="{00000000-0005-0000-0000-0000642A0000}"/>
    <cellStyle name="Normal 24 54 2 9" xfId="10851" xr:uid="{00000000-0005-0000-0000-0000652A0000}"/>
    <cellStyle name="Normal 24 54 3" xfId="10852" xr:uid="{00000000-0005-0000-0000-0000662A0000}"/>
    <cellStyle name="Normal 24 54 3 10" xfId="10853" xr:uid="{00000000-0005-0000-0000-0000672A0000}"/>
    <cellStyle name="Normal 24 54 3 2" xfId="10854" xr:uid="{00000000-0005-0000-0000-0000682A0000}"/>
    <cellStyle name="Normal 24 54 3 3" xfId="10855" xr:uid="{00000000-0005-0000-0000-0000692A0000}"/>
    <cellStyle name="Normal 24 54 3 4" xfId="10856" xr:uid="{00000000-0005-0000-0000-00006A2A0000}"/>
    <cellStyle name="Normal 24 54 3 5" xfId="10857" xr:uid="{00000000-0005-0000-0000-00006B2A0000}"/>
    <cellStyle name="Normal 24 54 3 6" xfId="10858" xr:uid="{00000000-0005-0000-0000-00006C2A0000}"/>
    <cellStyle name="Normal 24 54 3 7" xfId="10859" xr:uid="{00000000-0005-0000-0000-00006D2A0000}"/>
    <cellStyle name="Normal 24 54 3 8" xfId="10860" xr:uid="{00000000-0005-0000-0000-00006E2A0000}"/>
    <cellStyle name="Normal 24 54 3 9" xfId="10861" xr:uid="{00000000-0005-0000-0000-00006F2A0000}"/>
    <cellStyle name="Normal 24 54 4" xfId="10862" xr:uid="{00000000-0005-0000-0000-0000702A0000}"/>
    <cellStyle name="Normal 24 54 5" xfId="10863" xr:uid="{00000000-0005-0000-0000-0000712A0000}"/>
    <cellStyle name="Normal 24 54 6" xfId="10864" xr:uid="{00000000-0005-0000-0000-0000722A0000}"/>
    <cellStyle name="Normal 24 54 7" xfId="10865" xr:uid="{00000000-0005-0000-0000-0000732A0000}"/>
    <cellStyle name="Normal 24 54 8" xfId="10866" xr:uid="{00000000-0005-0000-0000-0000742A0000}"/>
    <cellStyle name="Normal 24 54 9" xfId="10867" xr:uid="{00000000-0005-0000-0000-0000752A0000}"/>
    <cellStyle name="Normal 24 55" xfId="10868" xr:uid="{00000000-0005-0000-0000-0000762A0000}"/>
    <cellStyle name="Normal 24 55 10" xfId="10869" xr:uid="{00000000-0005-0000-0000-0000772A0000}"/>
    <cellStyle name="Normal 24 55 11" xfId="10870" xr:uid="{00000000-0005-0000-0000-0000782A0000}"/>
    <cellStyle name="Normal 24 55 12" xfId="10871" xr:uid="{00000000-0005-0000-0000-0000792A0000}"/>
    <cellStyle name="Normal 24 55 13" xfId="10872" xr:uid="{00000000-0005-0000-0000-00007A2A0000}"/>
    <cellStyle name="Normal 24 55 14" xfId="10873" xr:uid="{00000000-0005-0000-0000-00007B2A0000}"/>
    <cellStyle name="Normal 24 55 15" xfId="10874" xr:uid="{00000000-0005-0000-0000-00007C2A0000}"/>
    <cellStyle name="Normal 24 55 2" xfId="10875" xr:uid="{00000000-0005-0000-0000-00007D2A0000}"/>
    <cellStyle name="Normal 24 55 2 10" xfId="10876" xr:uid="{00000000-0005-0000-0000-00007E2A0000}"/>
    <cellStyle name="Normal 24 55 2 11" xfId="10877" xr:uid="{00000000-0005-0000-0000-00007F2A0000}"/>
    <cellStyle name="Normal 24 55 2 12" xfId="10878" xr:uid="{00000000-0005-0000-0000-0000802A0000}"/>
    <cellStyle name="Normal 24 55 2 13" xfId="10879" xr:uid="{00000000-0005-0000-0000-0000812A0000}"/>
    <cellStyle name="Normal 24 55 2 14" xfId="10880" xr:uid="{00000000-0005-0000-0000-0000822A0000}"/>
    <cellStyle name="Normal 24 55 2 2" xfId="10881" xr:uid="{00000000-0005-0000-0000-0000832A0000}"/>
    <cellStyle name="Normal 24 55 2 3" xfId="10882" xr:uid="{00000000-0005-0000-0000-0000842A0000}"/>
    <cellStyle name="Normal 24 55 2 4" xfId="10883" xr:uid="{00000000-0005-0000-0000-0000852A0000}"/>
    <cellStyle name="Normal 24 55 2 5" xfId="10884" xr:uid="{00000000-0005-0000-0000-0000862A0000}"/>
    <cellStyle name="Normal 24 55 2 6" xfId="10885" xr:uid="{00000000-0005-0000-0000-0000872A0000}"/>
    <cellStyle name="Normal 24 55 2 7" xfId="10886" xr:uid="{00000000-0005-0000-0000-0000882A0000}"/>
    <cellStyle name="Normal 24 55 2 8" xfId="10887" xr:uid="{00000000-0005-0000-0000-0000892A0000}"/>
    <cellStyle name="Normal 24 55 2 9" xfId="10888" xr:uid="{00000000-0005-0000-0000-00008A2A0000}"/>
    <cellStyle name="Normal 24 55 3" xfId="10889" xr:uid="{00000000-0005-0000-0000-00008B2A0000}"/>
    <cellStyle name="Normal 24 55 3 10" xfId="10890" xr:uid="{00000000-0005-0000-0000-00008C2A0000}"/>
    <cellStyle name="Normal 24 55 3 2" xfId="10891" xr:uid="{00000000-0005-0000-0000-00008D2A0000}"/>
    <cellStyle name="Normal 24 55 3 3" xfId="10892" xr:uid="{00000000-0005-0000-0000-00008E2A0000}"/>
    <cellStyle name="Normal 24 55 3 4" xfId="10893" xr:uid="{00000000-0005-0000-0000-00008F2A0000}"/>
    <cellStyle name="Normal 24 55 3 5" xfId="10894" xr:uid="{00000000-0005-0000-0000-0000902A0000}"/>
    <cellStyle name="Normal 24 55 3 6" xfId="10895" xr:uid="{00000000-0005-0000-0000-0000912A0000}"/>
    <cellStyle name="Normal 24 55 3 7" xfId="10896" xr:uid="{00000000-0005-0000-0000-0000922A0000}"/>
    <cellStyle name="Normal 24 55 3 8" xfId="10897" xr:uid="{00000000-0005-0000-0000-0000932A0000}"/>
    <cellStyle name="Normal 24 55 3 9" xfId="10898" xr:uid="{00000000-0005-0000-0000-0000942A0000}"/>
    <cellStyle name="Normal 24 55 4" xfId="10899" xr:uid="{00000000-0005-0000-0000-0000952A0000}"/>
    <cellStyle name="Normal 24 55 5" xfId="10900" xr:uid="{00000000-0005-0000-0000-0000962A0000}"/>
    <cellStyle name="Normal 24 55 6" xfId="10901" xr:uid="{00000000-0005-0000-0000-0000972A0000}"/>
    <cellStyle name="Normal 24 55 7" xfId="10902" xr:uid="{00000000-0005-0000-0000-0000982A0000}"/>
    <cellStyle name="Normal 24 55 8" xfId="10903" xr:uid="{00000000-0005-0000-0000-0000992A0000}"/>
    <cellStyle name="Normal 24 55 9" xfId="10904" xr:uid="{00000000-0005-0000-0000-00009A2A0000}"/>
    <cellStyle name="Normal 24 56" xfId="10905" xr:uid="{00000000-0005-0000-0000-00009B2A0000}"/>
    <cellStyle name="Normal 24 56 10" xfId="10906" xr:uid="{00000000-0005-0000-0000-00009C2A0000}"/>
    <cellStyle name="Normal 24 56 11" xfId="10907" xr:uid="{00000000-0005-0000-0000-00009D2A0000}"/>
    <cellStyle name="Normal 24 56 12" xfId="10908" xr:uid="{00000000-0005-0000-0000-00009E2A0000}"/>
    <cellStyle name="Normal 24 56 13" xfId="10909" xr:uid="{00000000-0005-0000-0000-00009F2A0000}"/>
    <cellStyle name="Normal 24 56 14" xfId="10910" xr:uid="{00000000-0005-0000-0000-0000A02A0000}"/>
    <cellStyle name="Normal 24 56 15" xfId="10911" xr:uid="{00000000-0005-0000-0000-0000A12A0000}"/>
    <cellStyle name="Normal 24 56 2" xfId="10912" xr:uid="{00000000-0005-0000-0000-0000A22A0000}"/>
    <cellStyle name="Normal 24 56 2 10" xfId="10913" xr:uid="{00000000-0005-0000-0000-0000A32A0000}"/>
    <cellStyle name="Normal 24 56 2 11" xfId="10914" xr:uid="{00000000-0005-0000-0000-0000A42A0000}"/>
    <cellStyle name="Normal 24 56 2 12" xfId="10915" xr:uid="{00000000-0005-0000-0000-0000A52A0000}"/>
    <cellStyle name="Normal 24 56 2 13" xfId="10916" xr:uid="{00000000-0005-0000-0000-0000A62A0000}"/>
    <cellStyle name="Normal 24 56 2 14" xfId="10917" xr:uid="{00000000-0005-0000-0000-0000A72A0000}"/>
    <cellStyle name="Normal 24 56 2 2" xfId="10918" xr:uid="{00000000-0005-0000-0000-0000A82A0000}"/>
    <cellStyle name="Normal 24 56 2 3" xfId="10919" xr:uid="{00000000-0005-0000-0000-0000A92A0000}"/>
    <cellStyle name="Normal 24 56 2 4" xfId="10920" xr:uid="{00000000-0005-0000-0000-0000AA2A0000}"/>
    <cellStyle name="Normal 24 56 2 5" xfId="10921" xr:uid="{00000000-0005-0000-0000-0000AB2A0000}"/>
    <cellStyle name="Normal 24 56 2 6" xfId="10922" xr:uid="{00000000-0005-0000-0000-0000AC2A0000}"/>
    <cellStyle name="Normal 24 56 2 7" xfId="10923" xr:uid="{00000000-0005-0000-0000-0000AD2A0000}"/>
    <cellStyle name="Normal 24 56 2 8" xfId="10924" xr:uid="{00000000-0005-0000-0000-0000AE2A0000}"/>
    <cellStyle name="Normal 24 56 2 9" xfId="10925" xr:uid="{00000000-0005-0000-0000-0000AF2A0000}"/>
    <cellStyle name="Normal 24 56 3" xfId="10926" xr:uid="{00000000-0005-0000-0000-0000B02A0000}"/>
    <cellStyle name="Normal 24 56 3 10" xfId="10927" xr:uid="{00000000-0005-0000-0000-0000B12A0000}"/>
    <cellStyle name="Normal 24 56 3 2" xfId="10928" xr:uid="{00000000-0005-0000-0000-0000B22A0000}"/>
    <cellStyle name="Normal 24 56 3 3" xfId="10929" xr:uid="{00000000-0005-0000-0000-0000B32A0000}"/>
    <cellStyle name="Normal 24 56 3 4" xfId="10930" xr:uid="{00000000-0005-0000-0000-0000B42A0000}"/>
    <cellStyle name="Normal 24 56 3 5" xfId="10931" xr:uid="{00000000-0005-0000-0000-0000B52A0000}"/>
    <cellStyle name="Normal 24 56 3 6" xfId="10932" xr:uid="{00000000-0005-0000-0000-0000B62A0000}"/>
    <cellStyle name="Normal 24 56 3 7" xfId="10933" xr:uid="{00000000-0005-0000-0000-0000B72A0000}"/>
    <cellStyle name="Normal 24 56 3 8" xfId="10934" xr:uid="{00000000-0005-0000-0000-0000B82A0000}"/>
    <cellStyle name="Normal 24 56 3 9" xfId="10935" xr:uid="{00000000-0005-0000-0000-0000B92A0000}"/>
    <cellStyle name="Normal 24 56 4" xfId="10936" xr:uid="{00000000-0005-0000-0000-0000BA2A0000}"/>
    <cellStyle name="Normal 24 56 5" xfId="10937" xr:uid="{00000000-0005-0000-0000-0000BB2A0000}"/>
    <cellStyle name="Normal 24 56 6" xfId="10938" xr:uid="{00000000-0005-0000-0000-0000BC2A0000}"/>
    <cellStyle name="Normal 24 56 7" xfId="10939" xr:uid="{00000000-0005-0000-0000-0000BD2A0000}"/>
    <cellStyle name="Normal 24 56 8" xfId="10940" xr:uid="{00000000-0005-0000-0000-0000BE2A0000}"/>
    <cellStyle name="Normal 24 56 9" xfId="10941" xr:uid="{00000000-0005-0000-0000-0000BF2A0000}"/>
    <cellStyle name="Normal 24 57" xfId="10942" xr:uid="{00000000-0005-0000-0000-0000C02A0000}"/>
    <cellStyle name="Normal 24 57 10" xfId="10943" xr:uid="{00000000-0005-0000-0000-0000C12A0000}"/>
    <cellStyle name="Normal 24 57 11" xfId="10944" xr:uid="{00000000-0005-0000-0000-0000C22A0000}"/>
    <cellStyle name="Normal 24 57 12" xfId="10945" xr:uid="{00000000-0005-0000-0000-0000C32A0000}"/>
    <cellStyle name="Normal 24 57 13" xfId="10946" xr:uid="{00000000-0005-0000-0000-0000C42A0000}"/>
    <cellStyle name="Normal 24 57 14" xfId="10947" xr:uid="{00000000-0005-0000-0000-0000C52A0000}"/>
    <cellStyle name="Normal 24 57 15" xfId="10948" xr:uid="{00000000-0005-0000-0000-0000C62A0000}"/>
    <cellStyle name="Normal 24 57 2" xfId="10949" xr:uid="{00000000-0005-0000-0000-0000C72A0000}"/>
    <cellStyle name="Normal 24 57 2 10" xfId="10950" xr:uid="{00000000-0005-0000-0000-0000C82A0000}"/>
    <cellStyle name="Normal 24 57 2 11" xfId="10951" xr:uid="{00000000-0005-0000-0000-0000C92A0000}"/>
    <cellStyle name="Normal 24 57 2 12" xfId="10952" xr:uid="{00000000-0005-0000-0000-0000CA2A0000}"/>
    <cellStyle name="Normal 24 57 2 13" xfId="10953" xr:uid="{00000000-0005-0000-0000-0000CB2A0000}"/>
    <cellStyle name="Normal 24 57 2 14" xfId="10954" xr:uid="{00000000-0005-0000-0000-0000CC2A0000}"/>
    <cellStyle name="Normal 24 57 2 2" xfId="10955" xr:uid="{00000000-0005-0000-0000-0000CD2A0000}"/>
    <cellStyle name="Normal 24 57 2 3" xfId="10956" xr:uid="{00000000-0005-0000-0000-0000CE2A0000}"/>
    <cellStyle name="Normal 24 57 2 4" xfId="10957" xr:uid="{00000000-0005-0000-0000-0000CF2A0000}"/>
    <cellStyle name="Normal 24 57 2 5" xfId="10958" xr:uid="{00000000-0005-0000-0000-0000D02A0000}"/>
    <cellStyle name="Normal 24 57 2 6" xfId="10959" xr:uid="{00000000-0005-0000-0000-0000D12A0000}"/>
    <cellStyle name="Normal 24 57 2 7" xfId="10960" xr:uid="{00000000-0005-0000-0000-0000D22A0000}"/>
    <cellStyle name="Normal 24 57 2 8" xfId="10961" xr:uid="{00000000-0005-0000-0000-0000D32A0000}"/>
    <cellStyle name="Normal 24 57 2 9" xfId="10962" xr:uid="{00000000-0005-0000-0000-0000D42A0000}"/>
    <cellStyle name="Normal 24 57 3" xfId="10963" xr:uid="{00000000-0005-0000-0000-0000D52A0000}"/>
    <cellStyle name="Normal 24 57 3 10" xfId="10964" xr:uid="{00000000-0005-0000-0000-0000D62A0000}"/>
    <cellStyle name="Normal 24 57 3 2" xfId="10965" xr:uid="{00000000-0005-0000-0000-0000D72A0000}"/>
    <cellStyle name="Normal 24 57 3 3" xfId="10966" xr:uid="{00000000-0005-0000-0000-0000D82A0000}"/>
    <cellStyle name="Normal 24 57 3 4" xfId="10967" xr:uid="{00000000-0005-0000-0000-0000D92A0000}"/>
    <cellStyle name="Normal 24 57 3 5" xfId="10968" xr:uid="{00000000-0005-0000-0000-0000DA2A0000}"/>
    <cellStyle name="Normal 24 57 3 6" xfId="10969" xr:uid="{00000000-0005-0000-0000-0000DB2A0000}"/>
    <cellStyle name="Normal 24 57 3 7" xfId="10970" xr:uid="{00000000-0005-0000-0000-0000DC2A0000}"/>
    <cellStyle name="Normal 24 57 3 8" xfId="10971" xr:uid="{00000000-0005-0000-0000-0000DD2A0000}"/>
    <cellStyle name="Normal 24 57 3 9" xfId="10972" xr:uid="{00000000-0005-0000-0000-0000DE2A0000}"/>
    <cellStyle name="Normal 24 57 4" xfId="10973" xr:uid="{00000000-0005-0000-0000-0000DF2A0000}"/>
    <cellStyle name="Normal 24 57 5" xfId="10974" xr:uid="{00000000-0005-0000-0000-0000E02A0000}"/>
    <cellStyle name="Normal 24 57 6" xfId="10975" xr:uid="{00000000-0005-0000-0000-0000E12A0000}"/>
    <cellStyle name="Normal 24 57 7" xfId="10976" xr:uid="{00000000-0005-0000-0000-0000E22A0000}"/>
    <cellStyle name="Normal 24 57 8" xfId="10977" xr:uid="{00000000-0005-0000-0000-0000E32A0000}"/>
    <cellStyle name="Normal 24 57 9" xfId="10978" xr:uid="{00000000-0005-0000-0000-0000E42A0000}"/>
    <cellStyle name="Normal 24 58" xfId="10979" xr:uid="{00000000-0005-0000-0000-0000E52A0000}"/>
    <cellStyle name="Normal 24 58 10" xfId="10980" xr:uid="{00000000-0005-0000-0000-0000E62A0000}"/>
    <cellStyle name="Normal 24 58 11" xfId="10981" xr:uid="{00000000-0005-0000-0000-0000E72A0000}"/>
    <cellStyle name="Normal 24 58 12" xfId="10982" xr:uid="{00000000-0005-0000-0000-0000E82A0000}"/>
    <cellStyle name="Normal 24 58 13" xfId="10983" xr:uid="{00000000-0005-0000-0000-0000E92A0000}"/>
    <cellStyle name="Normal 24 58 14" xfId="10984" xr:uid="{00000000-0005-0000-0000-0000EA2A0000}"/>
    <cellStyle name="Normal 24 58 15" xfId="10985" xr:uid="{00000000-0005-0000-0000-0000EB2A0000}"/>
    <cellStyle name="Normal 24 58 2" xfId="10986" xr:uid="{00000000-0005-0000-0000-0000EC2A0000}"/>
    <cellStyle name="Normal 24 58 2 10" xfId="10987" xr:uid="{00000000-0005-0000-0000-0000ED2A0000}"/>
    <cellStyle name="Normal 24 58 2 11" xfId="10988" xr:uid="{00000000-0005-0000-0000-0000EE2A0000}"/>
    <cellStyle name="Normal 24 58 2 12" xfId="10989" xr:uid="{00000000-0005-0000-0000-0000EF2A0000}"/>
    <cellStyle name="Normal 24 58 2 13" xfId="10990" xr:uid="{00000000-0005-0000-0000-0000F02A0000}"/>
    <cellStyle name="Normal 24 58 2 14" xfId="10991" xr:uid="{00000000-0005-0000-0000-0000F12A0000}"/>
    <cellStyle name="Normal 24 58 2 2" xfId="10992" xr:uid="{00000000-0005-0000-0000-0000F22A0000}"/>
    <cellStyle name="Normal 24 58 2 3" xfId="10993" xr:uid="{00000000-0005-0000-0000-0000F32A0000}"/>
    <cellStyle name="Normal 24 58 2 4" xfId="10994" xr:uid="{00000000-0005-0000-0000-0000F42A0000}"/>
    <cellStyle name="Normal 24 58 2 5" xfId="10995" xr:uid="{00000000-0005-0000-0000-0000F52A0000}"/>
    <cellStyle name="Normal 24 58 2 6" xfId="10996" xr:uid="{00000000-0005-0000-0000-0000F62A0000}"/>
    <cellStyle name="Normal 24 58 2 7" xfId="10997" xr:uid="{00000000-0005-0000-0000-0000F72A0000}"/>
    <cellStyle name="Normal 24 58 2 8" xfId="10998" xr:uid="{00000000-0005-0000-0000-0000F82A0000}"/>
    <cellStyle name="Normal 24 58 2 9" xfId="10999" xr:uid="{00000000-0005-0000-0000-0000F92A0000}"/>
    <cellStyle name="Normal 24 58 3" xfId="11000" xr:uid="{00000000-0005-0000-0000-0000FA2A0000}"/>
    <cellStyle name="Normal 24 58 3 10" xfId="11001" xr:uid="{00000000-0005-0000-0000-0000FB2A0000}"/>
    <cellStyle name="Normal 24 58 3 2" xfId="11002" xr:uid="{00000000-0005-0000-0000-0000FC2A0000}"/>
    <cellStyle name="Normal 24 58 3 3" xfId="11003" xr:uid="{00000000-0005-0000-0000-0000FD2A0000}"/>
    <cellStyle name="Normal 24 58 3 4" xfId="11004" xr:uid="{00000000-0005-0000-0000-0000FE2A0000}"/>
    <cellStyle name="Normal 24 58 3 5" xfId="11005" xr:uid="{00000000-0005-0000-0000-0000FF2A0000}"/>
    <cellStyle name="Normal 24 58 3 6" xfId="11006" xr:uid="{00000000-0005-0000-0000-0000002B0000}"/>
    <cellStyle name="Normal 24 58 3 7" xfId="11007" xr:uid="{00000000-0005-0000-0000-0000012B0000}"/>
    <cellStyle name="Normal 24 58 3 8" xfId="11008" xr:uid="{00000000-0005-0000-0000-0000022B0000}"/>
    <cellStyle name="Normal 24 58 3 9" xfId="11009" xr:uid="{00000000-0005-0000-0000-0000032B0000}"/>
    <cellStyle name="Normal 24 58 4" xfId="11010" xr:uid="{00000000-0005-0000-0000-0000042B0000}"/>
    <cellStyle name="Normal 24 58 5" xfId="11011" xr:uid="{00000000-0005-0000-0000-0000052B0000}"/>
    <cellStyle name="Normal 24 58 6" xfId="11012" xr:uid="{00000000-0005-0000-0000-0000062B0000}"/>
    <cellStyle name="Normal 24 58 7" xfId="11013" xr:uid="{00000000-0005-0000-0000-0000072B0000}"/>
    <cellStyle name="Normal 24 58 8" xfId="11014" xr:uid="{00000000-0005-0000-0000-0000082B0000}"/>
    <cellStyle name="Normal 24 58 9" xfId="11015" xr:uid="{00000000-0005-0000-0000-0000092B0000}"/>
    <cellStyle name="Normal 24 59" xfId="11016" xr:uid="{00000000-0005-0000-0000-00000A2B0000}"/>
    <cellStyle name="Normal 24 59 10" xfId="11017" xr:uid="{00000000-0005-0000-0000-00000B2B0000}"/>
    <cellStyle name="Normal 24 59 11" xfId="11018" xr:uid="{00000000-0005-0000-0000-00000C2B0000}"/>
    <cellStyle name="Normal 24 59 12" xfId="11019" xr:uid="{00000000-0005-0000-0000-00000D2B0000}"/>
    <cellStyle name="Normal 24 59 13" xfId="11020" xr:uid="{00000000-0005-0000-0000-00000E2B0000}"/>
    <cellStyle name="Normal 24 59 14" xfId="11021" xr:uid="{00000000-0005-0000-0000-00000F2B0000}"/>
    <cellStyle name="Normal 24 59 15" xfId="11022" xr:uid="{00000000-0005-0000-0000-0000102B0000}"/>
    <cellStyle name="Normal 24 59 2" xfId="11023" xr:uid="{00000000-0005-0000-0000-0000112B0000}"/>
    <cellStyle name="Normal 24 59 2 10" xfId="11024" xr:uid="{00000000-0005-0000-0000-0000122B0000}"/>
    <cellStyle name="Normal 24 59 2 11" xfId="11025" xr:uid="{00000000-0005-0000-0000-0000132B0000}"/>
    <cellStyle name="Normal 24 59 2 12" xfId="11026" xr:uid="{00000000-0005-0000-0000-0000142B0000}"/>
    <cellStyle name="Normal 24 59 2 13" xfId="11027" xr:uid="{00000000-0005-0000-0000-0000152B0000}"/>
    <cellStyle name="Normal 24 59 2 14" xfId="11028" xr:uid="{00000000-0005-0000-0000-0000162B0000}"/>
    <cellStyle name="Normal 24 59 2 2" xfId="11029" xr:uid="{00000000-0005-0000-0000-0000172B0000}"/>
    <cellStyle name="Normal 24 59 2 3" xfId="11030" xr:uid="{00000000-0005-0000-0000-0000182B0000}"/>
    <cellStyle name="Normal 24 59 2 4" xfId="11031" xr:uid="{00000000-0005-0000-0000-0000192B0000}"/>
    <cellStyle name="Normal 24 59 2 5" xfId="11032" xr:uid="{00000000-0005-0000-0000-00001A2B0000}"/>
    <cellStyle name="Normal 24 59 2 6" xfId="11033" xr:uid="{00000000-0005-0000-0000-00001B2B0000}"/>
    <cellStyle name="Normal 24 59 2 7" xfId="11034" xr:uid="{00000000-0005-0000-0000-00001C2B0000}"/>
    <cellStyle name="Normal 24 59 2 8" xfId="11035" xr:uid="{00000000-0005-0000-0000-00001D2B0000}"/>
    <cellStyle name="Normal 24 59 2 9" xfId="11036" xr:uid="{00000000-0005-0000-0000-00001E2B0000}"/>
    <cellStyle name="Normal 24 59 3" xfId="11037" xr:uid="{00000000-0005-0000-0000-00001F2B0000}"/>
    <cellStyle name="Normal 24 59 3 10" xfId="11038" xr:uid="{00000000-0005-0000-0000-0000202B0000}"/>
    <cellStyle name="Normal 24 59 3 2" xfId="11039" xr:uid="{00000000-0005-0000-0000-0000212B0000}"/>
    <cellStyle name="Normal 24 59 3 3" xfId="11040" xr:uid="{00000000-0005-0000-0000-0000222B0000}"/>
    <cellStyle name="Normal 24 59 3 4" xfId="11041" xr:uid="{00000000-0005-0000-0000-0000232B0000}"/>
    <cellStyle name="Normal 24 59 3 5" xfId="11042" xr:uid="{00000000-0005-0000-0000-0000242B0000}"/>
    <cellStyle name="Normal 24 59 3 6" xfId="11043" xr:uid="{00000000-0005-0000-0000-0000252B0000}"/>
    <cellStyle name="Normal 24 59 3 7" xfId="11044" xr:uid="{00000000-0005-0000-0000-0000262B0000}"/>
    <cellStyle name="Normal 24 59 3 8" xfId="11045" xr:uid="{00000000-0005-0000-0000-0000272B0000}"/>
    <cellStyle name="Normal 24 59 3 9" xfId="11046" xr:uid="{00000000-0005-0000-0000-0000282B0000}"/>
    <cellStyle name="Normal 24 59 4" xfId="11047" xr:uid="{00000000-0005-0000-0000-0000292B0000}"/>
    <cellStyle name="Normal 24 59 5" xfId="11048" xr:uid="{00000000-0005-0000-0000-00002A2B0000}"/>
    <cellStyle name="Normal 24 59 6" xfId="11049" xr:uid="{00000000-0005-0000-0000-00002B2B0000}"/>
    <cellStyle name="Normal 24 59 7" xfId="11050" xr:uid="{00000000-0005-0000-0000-00002C2B0000}"/>
    <cellStyle name="Normal 24 59 8" xfId="11051" xr:uid="{00000000-0005-0000-0000-00002D2B0000}"/>
    <cellStyle name="Normal 24 59 9" xfId="11052" xr:uid="{00000000-0005-0000-0000-00002E2B0000}"/>
    <cellStyle name="Normal 24 6" xfId="11053" xr:uid="{00000000-0005-0000-0000-00002F2B0000}"/>
    <cellStyle name="Normal 24 6 10" xfId="11054" xr:uid="{00000000-0005-0000-0000-0000302B0000}"/>
    <cellStyle name="Normal 24 6 11" xfId="11055" xr:uid="{00000000-0005-0000-0000-0000312B0000}"/>
    <cellStyle name="Normal 24 6 12" xfId="11056" xr:uid="{00000000-0005-0000-0000-0000322B0000}"/>
    <cellStyle name="Normal 24 6 13" xfId="11057" xr:uid="{00000000-0005-0000-0000-0000332B0000}"/>
    <cellStyle name="Normal 24 6 14" xfId="11058" xr:uid="{00000000-0005-0000-0000-0000342B0000}"/>
    <cellStyle name="Normal 24 6 15" xfId="11059" xr:uid="{00000000-0005-0000-0000-0000352B0000}"/>
    <cellStyle name="Normal 24 6 2" xfId="11060" xr:uid="{00000000-0005-0000-0000-0000362B0000}"/>
    <cellStyle name="Normal 24 6 2 10" xfId="11061" xr:uid="{00000000-0005-0000-0000-0000372B0000}"/>
    <cellStyle name="Normal 24 6 2 11" xfId="11062" xr:uid="{00000000-0005-0000-0000-0000382B0000}"/>
    <cellStyle name="Normal 24 6 2 12" xfId="11063" xr:uid="{00000000-0005-0000-0000-0000392B0000}"/>
    <cellStyle name="Normal 24 6 2 13" xfId="11064" xr:uid="{00000000-0005-0000-0000-00003A2B0000}"/>
    <cellStyle name="Normal 24 6 2 14" xfId="11065" xr:uid="{00000000-0005-0000-0000-00003B2B0000}"/>
    <cellStyle name="Normal 24 6 2 2" xfId="11066" xr:uid="{00000000-0005-0000-0000-00003C2B0000}"/>
    <cellStyle name="Normal 24 6 2 3" xfId="11067" xr:uid="{00000000-0005-0000-0000-00003D2B0000}"/>
    <cellStyle name="Normal 24 6 2 4" xfId="11068" xr:uid="{00000000-0005-0000-0000-00003E2B0000}"/>
    <cellStyle name="Normal 24 6 2 5" xfId="11069" xr:uid="{00000000-0005-0000-0000-00003F2B0000}"/>
    <cellStyle name="Normal 24 6 2 6" xfId="11070" xr:uid="{00000000-0005-0000-0000-0000402B0000}"/>
    <cellStyle name="Normal 24 6 2 7" xfId="11071" xr:uid="{00000000-0005-0000-0000-0000412B0000}"/>
    <cellStyle name="Normal 24 6 2 8" xfId="11072" xr:uid="{00000000-0005-0000-0000-0000422B0000}"/>
    <cellStyle name="Normal 24 6 2 9" xfId="11073" xr:uid="{00000000-0005-0000-0000-0000432B0000}"/>
    <cellStyle name="Normal 24 6 3" xfId="11074" xr:uid="{00000000-0005-0000-0000-0000442B0000}"/>
    <cellStyle name="Normal 24 6 3 10" xfId="11075" xr:uid="{00000000-0005-0000-0000-0000452B0000}"/>
    <cellStyle name="Normal 24 6 3 2" xfId="11076" xr:uid="{00000000-0005-0000-0000-0000462B0000}"/>
    <cellStyle name="Normal 24 6 3 3" xfId="11077" xr:uid="{00000000-0005-0000-0000-0000472B0000}"/>
    <cellStyle name="Normal 24 6 3 4" xfId="11078" xr:uid="{00000000-0005-0000-0000-0000482B0000}"/>
    <cellStyle name="Normal 24 6 3 5" xfId="11079" xr:uid="{00000000-0005-0000-0000-0000492B0000}"/>
    <cellStyle name="Normal 24 6 3 6" xfId="11080" xr:uid="{00000000-0005-0000-0000-00004A2B0000}"/>
    <cellStyle name="Normal 24 6 3 7" xfId="11081" xr:uid="{00000000-0005-0000-0000-00004B2B0000}"/>
    <cellStyle name="Normal 24 6 3 8" xfId="11082" xr:uid="{00000000-0005-0000-0000-00004C2B0000}"/>
    <cellStyle name="Normal 24 6 3 9" xfId="11083" xr:uid="{00000000-0005-0000-0000-00004D2B0000}"/>
    <cellStyle name="Normal 24 6 4" xfId="11084" xr:uid="{00000000-0005-0000-0000-00004E2B0000}"/>
    <cellStyle name="Normal 24 6 5" xfId="11085" xr:uid="{00000000-0005-0000-0000-00004F2B0000}"/>
    <cellStyle name="Normal 24 6 6" xfId="11086" xr:uid="{00000000-0005-0000-0000-0000502B0000}"/>
    <cellStyle name="Normal 24 6 7" xfId="11087" xr:uid="{00000000-0005-0000-0000-0000512B0000}"/>
    <cellStyle name="Normal 24 6 8" xfId="11088" xr:uid="{00000000-0005-0000-0000-0000522B0000}"/>
    <cellStyle name="Normal 24 6 9" xfId="11089" xr:uid="{00000000-0005-0000-0000-0000532B0000}"/>
    <cellStyle name="Normal 24 60" xfId="11090" xr:uid="{00000000-0005-0000-0000-0000542B0000}"/>
    <cellStyle name="Normal 24 60 10" xfId="11091" xr:uid="{00000000-0005-0000-0000-0000552B0000}"/>
    <cellStyle name="Normal 24 60 11" xfId="11092" xr:uid="{00000000-0005-0000-0000-0000562B0000}"/>
    <cellStyle name="Normal 24 60 12" xfId="11093" xr:uid="{00000000-0005-0000-0000-0000572B0000}"/>
    <cellStyle name="Normal 24 60 13" xfId="11094" xr:uid="{00000000-0005-0000-0000-0000582B0000}"/>
    <cellStyle name="Normal 24 60 14" xfId="11095" xr:uid="{00000000-0005-0000-0000-0000592B0000}"/>
    <cellStyle name="Normal 24 60 15" xfId="11096" xr:uid="{00000000-0005-0000-0000-00005A2B0000}"/>
    <cellStyle name="Normal 24 60 2" xfId="11097" xr:uid="{00000000-0005-0000-0000-00005B2B0000}"/>
    <cellStyle name="Normal 24 60 2 10" xfId="11098" xr:uid="{00000000-0005-0000-0000-00005C2B0000}"/>
    <cellStyle name="Normal 24 60 2 11" xfId="11099" xr:uid="{00000000-0005-0000-0000-00005D2B0000}"/>
    <cellStyle name="Normal 24 60 2 12" xfId="11100" xr:uid="{00000000-0005-0000-0000-00005E2B0000}"/>
    <cellStyle name="Normal 24 60 2 13" xfId="11101" xr:uid="{00000000-0005-0000-0000-00005F2B0000}"/>
    <cellStyle name="Normal 24 60 2 14" xfId="11102" xr:uid="{00000000-0005-0000-0000-0000602B0000}"/>
    <cellStyle name="Normal 24 60 2 2" xfId="11103" xr:uid="{00000000-0005-0000-0000-0000612B0000}"/>
    <cellStyle name="Normal 24 60 2 3" xfId="11104" xr:uid="{00000000-0005-0000-0000-0000622B0000}"/>
    <cellStyle name="Normal 24 60 2 4" xfId="11105" xr:uid="{00000000-0005-0000-0000-0000632B0000}"/>
    <cellStyle name="Normal 24 60 2 5" xfId="11106" xr:uid="{00000000-0005-0000-0000-0000642B0000}"/>
    <cellStyle name="Normal 24 60 2 6" xfId="11107" xr:uid="{00000000-0005-0000-0000-0000652B0000}"/>
    <cellStyle name="Normal 24 60 2 7" xfId="11108" xr:uid="{00000000-0005-0000-0000-0000662B0000}"/>
    <cellStyle name="Normal 24 60 2 8" xfId="11109" xr:uid="{00000000-0005-0000-0000-0000672B0000}"/>
    <cellStyle name="Normal 24 60 2 9" xfId="11110" xr:uid="{00000000-0005-0000-0000-0000682B0000}"/>
    <cellStyle name="Normal 24 60 3" xfId="11111" xr:uid="{00000000-0005-0000-0000-0000692B0000}"/>
    <cellStyle name="Normal 24 60 3 10" xfId="11112" xr:uid="{00000000-0005-0000-0000-00006A2B0000}"/>
    <cellStyle name="Normal 24 60 3 2" xfId="11113" xr:uid="{00000000-0005-0000-0000-00006B2B0000}"/>
    <cellStyle name="Normal 24 60 3 3" xfId="11114" xr:uid="{00000000-0005-0000-0000-00006C2B0000}"/>
    <cellStyle name="Normal 24 60 3 4" xfId="11115" xr:uid="{00000000-0005-0000-0000-00006D2B0000}"/>
    <cellStyle name="Normal 24 60 3 5" xfId="11116" xr:uid="{00000000-0005-0000-0000-00006E2B0000}"/>
    <cellStyle name="Normal 24 60 3 6" xfId="11117" xr:uid="{00000000-0005-0000-0000-00006F2B0000}"/>
    <cellStyle name="Normal 24 60 3 7" xfId="11118" xr:uid="{00000000-0005-0000-0000-0000702B0000}"/>
    <cellStyle name="Normal 24 60 3 8" xfId="11119" xr:uid="{00000000-0005-0000-0000-0000712B0000}"/>
    <cellStyle name="Normal 24 60 3 9" xfId="11120" xr:uid="{00000000-0005-0000-0000-0000722B0000}"/>
    <cellStyle name="Normal 24 60 4" xfId="11121" xr:uid="{00000000-0005-0000-0000-0000732B0000}"/>
    <cellStyle name="Normal 24 60 5" xfId="11122" xr:uid="{00000000-0005-0000-0000-0000742B0000}"/>
    <cellStyle name="Normal 24 60 6" xfId="11123" xr:uid="{00000000-0005-0000-0000-0000752B0000}"/>
    <cellStyle name="Normal 24 60 7" xfId="11124" xr:uid="{00000000-0005-0000-0000-0000762B0000}"/>
    <cellStyle name="Normal 24 60 8" xfId="11125" xr:uid="{00000000-0005-0000-0000-0000772B0000}"/>
    <cellStyle name="Normal 24 60 9" xfId="11126" xr:uid="{00000000-0005-0000-0000-0000782B0000}"/>
    <cellStyle name="Normal 24 61" xfId="11127" xr:uid="{00000000-0005-0000-0000-0000792B0000}"/>
    <cellStyle name="Normal 24 61 10" xfId="11128" xr:uid="{00000000-0005-0000-0000-00007A2B0000}"/>
    <cellStyle name="Normal 24 61 11" xfId="11129" xr:uid="{00000000-0005-0000-0000-00007B2B0000}"/>
    <cellStyle name="Normal 24 61 12" xfId="11130" xr:uid="{00000000-0005-0000-0000-00007C2B0000}"/>
    <cellStyle name="Normal 24 61 13" xfId="11131" xr:uid="{00000000-0005-0000-0000-00007D2B0000}"/>
    <cellStyle name="Normal 24 61 14" xfId="11132" xr:uid="{00000000-0005-0000-0000-00007E2B0000}"/>
    <cellStyle name="Normal 24 61 15" xfId="11133" xr:uid="{00000000-0005-0000-0000-00007F2B0000}"/>
    <cellStyle name="Normal 24 61 2" xfId="11134" xr:uid="{00000000-0005-0000-0000-0000802B0000}"/>
    <cellStyle name="Normal 24 61 2 10" xfId="11135" xr:uid="{00000000-0005-0000-0000-0000812B0000}"/>
    <cellStyle name="Normal 24 61 2 11" xfId="11136" xr:uid="{00000000-0005-0000-0000-0000822B0000}"/>
    <cellStyle name="Normal 24 61 2 12" xfId="11137" xr:uid="{00000000-0005-0000-0000-0000832B0000}"/>
    <cellStyle name="Normal 24 61 2 13" xfId="11138" xr:uid="{00000000-0005-0000-0000-0000842B0000}"/>
    <cellStyle name="Normal 24 61 2 14" xfId="11139" xr:uid="{00000000-0005-0000-0000-0000852B0000}"/>
    <cellStyle name="Normal 24 61 2 2" xfId="11140" xr:uid="{00000000-0005-0000-0000-0000862B0000}"/>
    <cellStyle name="Normal 24 61 2 3" xfId="11141" xr:uid="{00000000-0005-0000-0000-0000872B0000}"/>
    <cellStyle name="Normal 24 61 2 4" xfId="11142" xr:uid="{00000000-0005-0000-0000-0000882B0000}"/>
    <cellStyle name="Normal 24 61 2 5" xfId="11143" xr:uid="{00000000-0005-0000-0000-0000892B0000}"/>
    <cellStyle name="Normal 24 61 2 6" xfId="11144" xr:uid="{00000000-0005-0000-0000-00008A2B0000}"/>
    <cellStyle name="Normal 24 61 2 7" xfId="11145" xr:uid="{00000000-0005-0000-0000-00008B2B0000}"/>
    <cellStyle name="Normal 24 61 2 8" xfId="11146" xr:uid="{00000000-0005-0000-0000-00008C2B0000}"/>
    <cellStyle name="Normal 24 61 2 9" xfId="11147" xr:uid="{00000000-0005-0000-0000-00008D2B0000}"/>
    <cellStyle name="Normal 24 61 3" xfId="11148" xr:uid="{00000000-0005-0000-0000-00008E2B0000}"/>
    <cellStyle name="Normal 24 61 3 10" xfId="11149" xr:uid="{00000000-0005-0000-0000-00008F2B0000}"/>
    <cellStyle name="Normal 24 61 3 2" xfId="11150" xr:uid="{00000000-0005-0000-0000-0000902B0000}"/>
    <cellStyle name="Normal 24 61 3 3" xfId="11151" xr:uid="{00000000-0005-0000-0000-0000912B0000}"/>
    <cellStyle name="Normal 24 61 3 4" xfId="11152" xr:uid="{00000000-0005-0000-0000-0000922B0000}"/>
    <cellStyle name="Normal 24 61 3 5" xfId="11153" xr:uid="{00000000-0005-0000-0000-0000932B0000}"/>
    <cellStyle name="Normal 24 61 3 6" xfId="11154" xr:uid="{00000000-0005-0000-0000-0000942B0000}"/>
    <cellStyle name="Normal 24 61 3 7" xfId="11155" xr:uid="{00000000-0005-0000-0000-0000952B0000}"/>
    <cellStyle name="Normal 24 61 3 8" xfId="11156" xr:uid="{00000000-0005-0000-0000-0000962B0000}"/>
    <cellStyle name="Normal 24 61 3 9" xfId="11157" xr:uid="{00000000-0005-0000-0000-0000972B0000}"/>
    <cellStyle name="Normal 24 61 4" xfId="11158" xr:uid="{00000000-0005-0000-0000-0000982B0000}"/>
    <cellStyle name="Normal 24 61 5" xfId="11159" xr:uid="{00000000-0005-0000-0000-0000992B0000}"/>
    <cellStyle name="Normal 24 61 6" xfId="11160" xr:uid="{00000000-0005-0000-0000-00009A2B0000}"/>
    <cellStyle name="Normal 24 61 7" xfId="11161" xr:uid="{00000000-0005-0000-0000-00009B2B0000}"/>
    <cellStyle name="Normal 24 61 8" xfId="11162" xr:uid="{00000000-0005-0000-0000-00009C2B0000}"/>
    <cellStyle name="Normal 24 61 9" xfId="11163" xr:uid="{00000000-0005-0000-0000-00009D2B0000}"/>
    <cellStyle name="Normal 24 62" xfId="11164" xr:uid="{00000000-0005-0000-0000-00009E2B0000}"/>
    <cellStyle name="Normal 24 62 10" xfId="11165" xr:uid="{00000000-0005-0000-0000-00009F2B0000}"/>
    <cellStyle name="Normal 24 62 11" xfId="11166" xr:uid="{00000000-0005-0000-0000-0000A02B0000}"/>
    <cellStyle name="Normal 24 62 12" xfId="11167" xr:uid="{00000000-0005-0000-0000-0000A12B0000}"/>
    <cellStyle name="Normal 24 62 13" xfId="11168" xr:uid="{00000000-0005-0000-0000-0000A22B0000}"/>
    <cellStyle name="Normal 24 62 14" xfId="11169" xr:uid="{00000000-0005-0000-0000-0000A32B0000}"/>
    <cellStyle name="Normal 24 62 15" xfId="11170" xr:uid="{00000000-0005-0000-0000-0000A42B0000}"/>
    <cellStyle name="Normal 24 62 2" xfId="11171" xr:uid="{00000000-0005-0000-0000-0000A52B0000}"/>
    <cellStyle name="Normal 24 62 2 10" xfId="11172" xr:uid="{00000000-0005-0000-0000-0000A62B0000}"/>
    <cellStyle name="Normal 24 62 2 11" xfId="11173" xr:uid="{00000000-0005-0000-0000-0000A72B0000}"/>
    <cellStyle name="Normal 24 62 2 12" xfId="11174" xr:uid="{00000000-0005-0000-0000-0000A82B0000}"/>
    <cellStyle name="Normal 24 62 2 13" xfId="11175" xr:uid="{00000000-0005-0000-0000-0000A92B0000}"/>
    <cellStyle name="Normal 24 62 2 14" xfId="11176" xr:uid="{00000000-0005-0000-0000-0000AA2B0000}"/>
    <cellStyle name="Normal 24 62 2 2" xfId="11177" xr:uid="{00000000-0005-0000-0000-0000AB2B0000}"/>
    <cellStyle name="Normal 24 62 2 3" xfId="11178" xr:uid="{00000000-0005-0000-0000-0000AC2B0000}"/>
    <cellStyle name="Normal 24 62 2 4" xfId="11179" xr:uid="{00000000-0005-0000-0000-0000AD2B0000}"/>
    <cellStyle name="Normal 24 62 2 5" xfId="11180" xr:uid="{00000000-0005-0000-0000-0000AE2B0000}"/>
    <cellStyle name="Normal 24 62 2 6" xfId="11181" xr:uid="{00000000-0005-0000-0000-0000AF2B0000}"/>
    <cellStyle name="Normal 24 62 2 7" xfId="11182" xr:uid="{00000000-0005-0000-0000-0000B02B0000}"/>
    <cellStyle name="Normal 24 62 2 8" xfId="11183" xr:uid="{00000000-0005-0000-0000-0000B12B0000}"/>
    <cellStyle name="Normal 24 62 2 9" xfId="11184" xr:uid="{00000000-0005-0000-0000-0000B22B0000}"/>
    <cellStyle name="Normal 24 62 3" xfId="11185" xr:uid="{00000000-0005-0000-0000-0000B32B0000}"/>
    <cellStyle name="Normal 24 62 3 10" xfId="11186" xr:uid="{00000000-0005-0000-0000-0000B42B0000}"/>
    <cellStyle name="Normal 24 62 3 2" xfId="11187" xr:uid="{00000000-0005-0000-0000-0000B52B0000}"/>
    <cellStyle name="Normal 24 62 3 3" xfId="11188" xr:uid="{00000000-0005-0000-0000-0000B62B0000}"/>
    <cellStyle name="Normal 24 62 3 4" xfId="11189" xr:uid="{00000000-0005-0000-0000-0000B72B0000}"/>
    <cellStyle name="Normal 24 62 3 5" xfId="11190" xr:uid="{00000000-0005-0000-0000-0000B82B0000}"/>
    <cellStyle name="Normal 24 62 3 6" xfId="11191" xr:uid="{00000000-0005-0000-0000-0000B92B0000}"/>
    <cellStyle name="Normal 24 62 3 7" xfId="11192" xr:uid="{00000000-0005-0000-0000-0000BA2B0000}"/>
    <cellStyle name="Normal 24 62 3 8" xfId="11193" xr:uid="{00000000-0005-0000-0000-0000BB2B0000}"/>
    <cellStyle name="Normal 24 62 3 9" xfId="11194" xr:uid="{00000000-0005-0000-0000-0000BC2B0000}"/>
    <cellStyle name="Normal 24 62 4" xfId="11195" xr:uid="{00000000-0005-0000-0000-0000BD2B0000}"/>
    <cellStyle name="Normal 24 62 5" xfId="11196" xr:uid="{00000000-0005-0000-0000-0000BE2B0000}"/>
    <cellStyle name="Normal 24 62 6" xfId="11197" xr:uid="{00000000-0005-0000-0000-0000BF2B0000}"/>
    <cellStyle name="Normal 24 62 7" xfId="11198" xr:uid="{00000000-0005-0000-0000-0000C02B0000}"/>
    <cellStyle name="Normal 24 62 8" xfId="11199" xr:uid="{00000000-0005-0000-0000-0000C12B0000}"/>
    <cellStyle name="Normal 24 62 9" xfId="11200" xr:uid="{00000000-0005-0000-0000-0000C22B0000}"/>
    <cellStyle name="Normal 24 63" xfId="11201" xr:uid="{00000000-0005-0000-0000-0000C32B0000}"/>
    <cellStyle name="Normal 24 63 10" xfId="11202" xr:uid="{00000000-0005-0000-0000-0000C42B0000}"/>
    <cellStyle name="Normal 24 63 11" xfId="11203" xr:uid="{00000000-0005-0000-0000-0000C52B0000}"/>
    <cellStyle name="Normal 24 63 12" xfId="11204" xr:uid="{00000000-0005-0000-0000-0000C62B0000}"/>
    <cellStyle name="Normal 24 63 13" xfId="11205" xr:uid="{00000000-0005-0000-0000-0000C72B0000}"/>
    <cellStyle name="Normal 24 63 14" xfId="11206" xr:uid="{00000000-0005-0000-0000-0000C82B0000}"/>
    <cellStyle name="Normal 24 63 15" xfId="11207" xr:uid="{00000000-0005-0000-0000-0000C92B0000}"/>
    <cellStyle name="Normal 24 63 2" xfId="11208" xr:uid="{00000000-0005-0000-0000-0000CA2B0000}"/>
    <cellStyle name="Normal 24 63 2 10" xfId="11209" xr:uid="{00000000-0005-0000-0000-0000CB2B0000}"/>
    <cellStyle name="Normal 24 63 2 11" xfId="11210" xr:uid="{00000000-0005-0000-0000-0000CC2B0000}"/>
    <cellStyle name="Normal 24 63 2 12" xfId="11211" xr:uid="{00000000-0005-0000-0000-0000CD2B0000}"/>
    <cellStyle name="Normal 24 63 2 13" xfId="11212" xr:uid="{00000000-0005-0000-0000-0000CE2B0000}"/>
    <cellStyle name="Normal 24 63 2 14" xfId="11213" xr:uid="{00000000-0005-0000-0000-0000CF2B0000}"/>
    <cellStyle name="Normal 24 63 2 2" xfId="11214" xr:uid="{00000000-0005-0000-0000-0000D02B0000}"/>
    <cellStyle name="Normal 24 63 2 3" xfId="11215" xr:uid="{00000000-0005-0000-0000-0000D12B0000}"/>
    <cellStyle name="Normal 24 63 2 4" xfId="11216" xr:uid="{00000000-0005-0000-0000-0000D22B0000}"/>
    <cellStyle name="Normal 24 63 2 5" xfId="11217" xr:uid="{00000000-0005-0000-0000-0000D32B0000}"/>
    <cellStyle name="Normal 24 63 2 6" xfId="11218" xr:uid="{00000000-0005-0000-0000-0000D42B0000}"/>
    <cellStyle name="Normal 24 63 2 7" xfId="11219" xr:uid="{00000000-0005-0000-0000-0000D52B0000}"/>
    <cellStyle name="Normal 24 63 2 8" xfId="11220" xr:uid="{00000000-0005-0000-0000-0000D62B0000}"/>
    <cellStyle name="Normal 24 63 2 9" xfId="11221" xr:uid="{00000000-0005-0000-0000-0000D72B0000}"/>
    <cellStyle name="Normal 24 63 3" xfId="11222" xr:uid="{00000000-0005-0000-0000-0000D82B0000}"/>
    <cellStyle name="Normal 24 63 3 10" xfId="11223" xr:uid="{00000000-0005-0000-0000-0000D92B0000}"/>
    <cellStyle name="Normal 24 63 3 2" xfId="11224" xr:uid="{00000000-0005-0000-0000-0000DA2B0000}"/>
    <cellStyle name="Normal 24 63 3 3" xfId="11225" xr:uid="{00000000-0005-0000-0000-0000DB2B0000}"/>
    <cellStyle name="Normal 24 63 3 4" xfId="11226" xr:uid="{00000000-0005-0000-0000-0000DC2B0000}"/>
    <cellStyle name="Normal 24 63 3 5" xfId="11227" xr:uid="{00000000-0005-0000-0000-0000DD2B0000}"/>
    <cellStyle name="Normal 24 63 3 6" xfId="11228" xr:uid="{00000000-0005-0000-0000-0000DE2B0000}"/>
    <cellStyle name="Normal 24 63 3 7" xfId="11229" xr:uid="{00000000-0005-0000-0000-0000DF2B0000}"/>
    <cellStyle name="Normal 24 63 3 8" xfId="11230" xr:uid="{00000000-0005-0000-0000-0000E02B0000}"/>
    <cellStyle name="Normal 24 63 3 9" xfId="11231" xr:uid="{00000000-0005-0000-0000-0000E12B0000}"/>
    <cellStyle name="Normal 24 63 4" xfId="11232" xr:uid="{00000000-0005-0000-0000-0000E22B0000}"/>
    <cellStyle name="Normal 24 63 5" xfId="11233" xr:uid="{00000000-0005-0000-0000-0000E32B0000}"/>
    <cellStyle name="Normal 24 63 6" xfId="11234" xr:uid="{00000000-0005-0000-0000-0000E42B0000}"/>
    <cellStyle name="Normal 24 63 7" xfId="11235" xr:uid="{00000000-0005-0000-0000-0000E52B0000}"/>
    <cellStyle name="Normal 24 63 8" xfId="11236" xr:uid="{00000000-0005-0000-0000-0000E62B0000}"/>
    <cellStyle name="Normal 24 63 9" xfId="11237" xr:uid="{00000000-0005-0000-0000-0000E72B0000}"/>
    <cellStyle name="Normal 24 64" xfId="11238" xr:uid="{00000000-0005-0000-0000-0000E82B0000}"/>
    <cellStyle name="Normal 24 64 10" xfId="11239" xr:uid="{00000000-0005-0000-0000-0000E92B0000}"/>
    <cellStyle name="Normal 24 64 11" xfId="11240" xr:uid="{00000000-0005-0000-0000-0000EA2B0000}"/>
    <cellStyle name="Normal 24 64 12" xfId="11241" xr:uid="{00000000-0005-0000-0000-0000EB2B0000}"/>
    <cellStyle name="Normal 24 64 13" xfId="11242" xr:uid="{00000000-0005-0000-0000-0000EC2B0000}"/>
    <cellStyle name="Normal 24 64 14" xfId="11243" xr:uid="{00000000-0005-0000-0000-0000ED2B0000}"/>
    <cellStyle name="Normal 24 64 15" xfId="11244" xr:uid="{00000000-0005-0000-0000-0000EE2B0000}"/>
    <cellStyle name="Normal 24 64 2" xfId="11245" xr:uid="{00000000-0005-0000-0000-0000EF2B0000}"/>
    <cellStyle name="Normal 24 64 2 10" xfId="11246" xr:uid="{00000000-0005-0000-0000-0000F02B0000}"/>
    <cellStyle name="Normal 24 64 2 11" xfId="11247" xr:uid="{00000000-0005-0000-0000-0000F12B0000}"/>
    <cellStyle name="Normal 24 64 2 12" xfId="11248" xr:uid="{00000000-0005-0000-0000-0000F22B0000}"/>
    <cellStyle name="Normal 24 64 2 13" xfId="11249" xr:uid="{00000000-0005-0000-0000-0000F32B0000}"/>
    <cellStyle name="Normal 24 64 2 14" xfId="11250" xr:uid="{00000000-0005-0000-0000-0000F42B0000}"/>
    <cellStyle name="Normal 24 64 2 2" xfId="11251" xr:uid="{00000000-0005-0000-0000-0000F52B0000}"/>
    <cellStyle name="Normal 24 64 2 3" xfId="11252" xr:uid="{00000000-0005-0000-0000-0000F62B0000}"/>
    <cellStyle name="Normal 24 64 2 4" xfId="11253" xr:uid="{00000000-0005-0000-0000-0000F72B0000}"/>
    <cellStyle name="Normal 24 64 2 5" xfId="11254" xr:uid="{00000000-0005-0000-0000-0000F82B0000}"/>
    <cellStyle name="Normal 24 64 2 6" xfId="11255" xr:uid="{00000000-0005-0000-0000-0000F92B0000}"/>
    <cellStyle name="Normal 24 64 2 7" xfId="11256" xr:uid="{00000000-0005-0000-0000-0000FA2B0000}"/>
    <cellStyle name="Normal 24 64 2 8" xfId="11257" xr:uid="{00000000-0005-0000-0000-0000FB2B0000}"/>
    <cellStyle name="Normal 24 64 2 9" xfId="11258" xr:uid="{00000000-0005-0000-0000-0000FC2B0000}"/>
    <cellStyle name="Normal 24 64 3" xfId="11259" xr:uid="{00000000-0005-0000-0000-0000FD2B0000}"/>
    <cellStyle name="Normal 24 64 3 10" xfId="11260" xr:uid="{00000000-0005-0000-0000-0000FE2B0000}"/>
    <cellStyle name="Normal 24 64 3 2" xfId="11261" xr:uid="{00000000-0005-0000-0000-0000FF2B0000}"/>
    <cellStyle name="Normal 24 64 3 3" xfId="11262" xr:uid="{00000000-0005-0000-0000-0000002C0000}"/>
    <cellStyle name="Normal 24 64 3 4" xfId="11263" xr:uid="{00000000-0005-0000-0000-0000012C0000}"/>
    <cellStyle name="Normal 24 64 3 5" xfId="11264" xr:uid="{00000000-0005-0000-0000-0000022C0000}"/>
    <cellStyle name="Normal 24 64 3 6" xfId="11265" xr:uid="{00000000-0005-0000-0000-0000032C0000}"/>
    <cellStyle name="Normal 24 64 3 7" xfId="11266" xr:uid="{00000000-0005-0000-0000-0000042C0000}"/>
    <cellStyle name="Normal 24 64 3 8" xfId="11267" xr:uid="{00000000-0005-0000-0000-0000052C0000}"/>
    <cellStyle name="Normal 24 64 3 9" xfId="11268" xr:uid="{00000000-0005-0000-0000-0000062C0000}"/>
    <cellStyle name="Normal 24 64 4" xfId="11269" xr:uid="{00000000-0005-0000-0000-0000072C0000}"/>
    <cellStyle name="Normal 24 64 5" xfId="11270" xr:uid="{00000000-0005-0000-0000-0000082C0000}"/>
    <cellStyle name="Normal 24 64 6" xfId="11271" xr:uid="{00000000-0005-0000-0000-0000092C0000}"/>
    <cellStyle name="Normal 24 64 7" xfId="11272" xr:uid="{00000000-0005-0000-0000-00000A2C0000}"/>
    <cellStyle name="Normal 24 64 8" xfId="11273" xr:uid="{00000000-0005-0000-0000-00000B2C0000}"/>
    <cellStyle name="Normal 24 64 9" xfId="11274" xr:uid="{00000000-0005-0000-0000-00000C2C0000}"/>
    <cellStyle name="Normal 24 65" xfId="11275" xr:uid="{00000000-0005-0000-0000-00000D2C0000}"/>
    <cellStyle name="Normal 24 65 10" xfId="11276" xr:uid="{00000000-0005-0000-0000-00000E2C0000}"/>
    <cellStyle name="Normal 24 65 11" xfId="11277" xr:uid="{00000000-0005-0000-0000-00000F2C0000}"/>
    <cellStyle name="Normal 24 65 12" xfId="11278" xr:uid="{00000000-0005-0000-0000-0000102C0000}"/>
    <cellStyle name="Normal 24 65 13" xfId="11279" xr:uid="{00000000-0005-0000-0000-0000112C0000}"/>
    <cellStyle name="Normal 24 65 14" xfId="11280" xr:uid="{00000000-0005-0000-0000-0000122C0000}"/>
    <cellStyle name="Normal 24 65 15" xfId="11281" xr:uid="{00000000-0005-0000-0000-0000132C0000}"/>
    <cellStyle name="Normal 24 65 2" xfId="11282" xr:uid="{00000000-0005-0000-0000-0000142C0000}"/>
    <cellStyle name="Normal 24 65 2 10" xfId="11283" xr:uid="{00000000-0005-0000-0000-0000152C0000}"/>
    <cellStyle name="Normal 24 65 2 11" xfId="11284" xr:uid="{00000000-0005-0000-0000-0000162C0000}"/>
    <cellStyle name="Normal 24 65 2 12" xfId="11285" xr:uid="{00000000-0005-0000-0000-0000172C0000}"/>
    <cellStyle name="Normal 24 65 2 13" xfId="11286" xr:uid="{00000000-0005-0000-0000-0000182C0000}"/>
    <cellStyle name="Normal 24 65 2 14" xfId="11287" xr:uid="{00000000-0005-0000-0000-0000192C0000}"/>
    <cellStyle name="Normal 24 65 2 2" xfId="11288" xr:uid="{00000000-0005-0000-0000-00001A2C0000}"/>
    <cellStyle name="Normal 24 65 2 3" xfId="11289" xr:uid="{00000000-0005-0000-0000-00001B2C0000}"/>
    <cellStyle name="Normal 24 65 2 4" xfId="11290" xr:uid="{00000000-0005-0000-0000-00001C2C0000}"/>
    <cellStyle name="Normal 24 65 2 5" xfId="11291" xr:uid="{00000000-0005-0000-0000-00001D2C0000}"/>
    <cellStyle name="Normal 24 65 2 6" xfId="11292" xr:uid="{00000000-0005-0000-0000-00001E2C0000}"/>
    <cellStyle name="Normal 24 65 2 7" xfId="11293" xr:uid="{00000000-0005-0000-0000-00001F2C0000}"/>
    <cellStyle name="Normal 24 65 2 8" xfId="11294" xr:uid="{00000000-0005-0000-0000-0000202C0000}"/>
    <cellStyle name="Normal 24 65 2 9" xfId="11295" xr:uid="{00000000-0005-0000-0000-0000212C0000}"/>
    <cellStyle name="Normal 24 65 3" xfId="11296" xr:uid="{00000000-0005-0000-0000-0000222C0000}"/>
    <cellStyle name="Normal 24 65 3 10" xfId="11297" xr:uid="{00000000-0005-0000-0000-0000232C0000}"/>
    <cellStyle name="Normal 24 65 3 2" xfId="11298" xr:uid="{00000000-0005-0000-0000-0000242C0000}"/>
    <cellStyle name="Normal 24 65 3 3" xfId="11299" xr:uid="{00000000-0005-0000-0000-0000252C0000}"/>
    <cellStyle name="Normal 24 65 3 4" xfId="11300" xr:uid="{00000000-0005-0000-0000-0000262C0000}"/>
    <cellStyle name="Normal 24 65 3 5" xfId="11301" xr:uid="{00000000-0005-0000-0000-0000272C0000}"/>
    <cellStyle name="Normal 24 65 3 6" xfId="11302" xr:uid="{00000000-0005-0000-0000-0000282C0000}"/>
    <cellStyle name="Normal 24 65 3 7" xfId="11303" xr:uid="{00000000-0005-0000-0000-0000292C0000}"/>
    <cellStyle name="Normal 24 65 3 8" xfId="11304" xr:uid="{00000000-0005-0000-0000-00002A2C0000}"/>
    <cellStyle name="Normal 24 65 3 9" xfId="11305" xr:uid="{00000000-0005-0000-0000-00002B2C0000}"/>
    <cellStyle name="Normal 24 65 4" xfId="11306" xr:uid="{00000000-0005-0000-0000-00002C2C0000}"/>
    <cellStyle name="Normal 24 65 5" xfId="11307" xr:uid="{00000000-0005-0000-0000-00002D2C0000}"/>
    <cellStyle name="Normal 24 65 6" xfId="11308" xr:uid="{00000000-0005-0000-0000-00002E2C0000}"/>
    <cellStyle name="Normal 24 65 7" xfId="11309" xr:uid="{00000000-0005-0000-0000-00002F2C0000}"/>
    <cellStyle name="Normal 24 65 8" xfId="11310" xr:uid="{00000000-0005-0000-0000-0000302C0000}"/>
    <cellStyle name="Normal 24 65 9" xfId="11311" xr:uid="{00000000-0005-0000-0000-0000312C0000}"/>
    <cellStyle name="Normal 24 66" xfId="11312" xr:uid="{00000000-0005-0000-0000-0000322C0000}"/>
    <cellStyle name="Normal 24 66 10" xfId="11313" xr:uid="{00000000-0005-0000-0000-0000332C0000}"/>
    <cellStyle name="Normal 24 66 11" xfId="11314" xr:uid="{00000000-0005-0000-0000-0000342C0000}"/>
    <cellStyle name="Normal 24 66 12" xfId="11315" xr:uid="{00000000-0005-0000-0000-0000352C0000}"/>
    <cellStyle name="Normal 24 66 13" xfId="11316" xr:uid="{00000000-0005-0000-0000-0000362C0000}"/>
    <cellStyle name="Normal 24 66 14" xfId="11317" xr:uid="{00000000-0005-0000-0000-0000372C0000}"/>
    <cellStyle name="Normal 24 66 15" xfId="11318" xr:uid="{00000000-0005-0000-0000-0000382C0000}"/>
    <cellStyle name="Normal 24 66 2" xfId="11319" xr:uid="{00000000-0005-0000-0000-0000392C0000}"/>
    <cellStyle name="Normal 24 66 2 10" xfId="11320" xr:uid="{00000000-0005-0000-0000-00003A2C0000}"/>
    <cellStyle name="Normal 24 66 2 11" xfId="11321" xr:uid="{00000000-0005-0000-0000-00003B2C0000}"/>
    <cellStyle name="Normal 24 66 2 12" xfId="11322" xr:uid="{00000000-0005-0000-0000-00003C2C0000}"/>
    <cellStyle name="Normal 24 66 2 13" xfId="11323" xr:uid="{00000000-0005-0000-0000-00003D2C0000}"/>
    <cellStyle name="Normal 24 66 2 14" xfId="11324" xr:uid="{00000000-0005-0000-0000-00003E2C0000}"/>
    <cellStyle name="Normal 24 66 2 2" xfId="11325" xr:uid="{00000000-0005-0000-0000-00003F2C0000}"/>
    <cellStyle name="Normal 24 66 2 3" xfId="11326" xr:uid="{00000000-0005-0000-0000-0000402C0000}"/>
    <cellStyle name="Normal 24 66 2 4" xfId="11327" xr:uid="{00000000-0005-0000-0000-0000412C0000}"/>
    <cellStyle name="Normal 24 66 2 5" xfId="11328" xr:uid="{00000000-0005-0000-0000-0000422C0000}"/>
    <cellStyle name="Normal 24 66 2 6" xfId="11329" xr:uid="{00000000-0005-0000-0000-0000432C0000}"/>
    <cellStyle name="Normal 24 66 2 7" xfId="11330" xr:uid="{00000000-0005-0000-0000-0000442C0000}"/>
    <cellStyle name="Normal 24 66 2 8" xfId="11331" xr:uid="{00000000-0005-0000-0000-0000452C0000}"/>
    <cellStyle name="Normal 24 66 2 9" xfId="11332" xr:uid="{00000000-0005-0000-0000-0000462C0000}"/>
    <cellStyle name="Normal 24 66 3" xfId="11333" xr:uid="{00000000-0005-0000-0000-0000472C0000}"/>
    <cellStyle name="Normal 24 66 3 10" xfId="11334" xr:uid="{00000000-0005-0000-0000-0000482C0000}"/>
    <cellStyle name="Normal 24 66 3 2" xfId="11335" xr:uid="{00000000-0005-0000-0000-0000492C0000}"/>
    <cellStyle name="Normal 24 66 3 3" xfId="11336" xr:uid="{00000000-0005-0000-0000-00004A2C0000}"/>
    <cellStyle name="Normal 24 66 3 4" xfId="11337" xr:uid="{00000000-0005-0000-0000-00004B2C0000}"/>
    <cellStyle name="Normal 24 66 3 5" xfId="11338" xr:uid="{00000000-0005-0000-0000-00004C2C0000}"/>
    <cellStyle name="Normal 24 66 3 6" xfId="11339" xr:uid="{00000000-0005-0000-0000-00004D2C0000}"/>
    <cellStyle name="Normal 24 66 3 7" xfId="11340" xr:uid="{00000000-0005-0000-0000-00004E2C0000}"/>
    <cellStyle name="Normal 24 66 3 8" xfId="11341" xr:uid="{00000000-0005-0000-0000-00004F2C0000}"/>
    <cellStyle name="Normal 24 66 3 9" xfId="11342" xr:uid="{00000000-0005-0000-0000-0000502C0000}"/>
    <cellStyle name="Normal 24 66 4" xfId="11343" xr:uid="{00000000-0005-0000-0000-0000512C0000}"/>
    <cellStyle name="Normal 24 66 5" xfId="11344" xr:uid="{00000000-0005-0000-0000-0000522C0000}"/>
    <cellStyle name="Normal 24 66 6" xfId="11345" xr:uid="{00000000-0005-0000-0000-0000532C0000}"/>
    <cellStyle name="Normal 24 66 7" xfId="11346" xr:uid="{00000000-0005-0000-0000-0000542C0000}"/>
    <cellStyle name="Normal 24 66 8" xfId="11347" xr:uid="{00000000-0005-0000-0000-0000552C0000}"/>
    <cellStyle name="Normal 24 66 9" xfId="11348" xr:uid="{00000000-0005-0000-0000-0000562C0000}"/>
    <cellStyle name="Normal 24 67" xfId="11349" xr:uid="{00000000-0005-0000-0000-0000572C0000}"/>
    <cellStyle name="Normal 24 67 10" xfId="11350" xr:uid="{00000000-0005-0000-0000-0000582C0000}"/>
    <cellStyle name="Normal 24 67 11" xfId="11351" xr:uid="{00000000-0005-0000-0000-0000592C0000}"/>
    <cellStyle name="Normal 24 67 12" xfId="11352" xr:uid="{00000000-0005-0000-0000-00005A2C0000}"/>
    <cellStyle name="Normal 24 67 13" xfId="11353" xr:uid="{00000000-0005-0000-0000-00005B2C0000}"/>
    <cellStyle name="Normal 24 67 14" xfId="11354" xr:uid="{00000000-0005-0000-0000-00005C2C0000}"/>
    <cellStyle name="Normal 24 67 15" xfId="11355" xr:uid="{00000000-0005-0000-0000-00005D2C0000}"/>
    <cellStyle name="Normal 24 67 2" xfId="11356" xr:uid="{00000000-0005-0000-0000-00005E2C0000}"/>
    <cellStyle name="Normal 24 67 2 10" xfId="11357" xr:uid="{00000000-0005-0000-0000-00005F2C0000}"/>
    <cellStyle name="Normal 24 67 2 2" xfId="11358" xr:uid="{00000000-0005-0000-0000-0000602C0000}"/>
    <cellStyle name="Normal 24 67 2 3" xfId="11359" xr:uid="{00000000-0005-0000-0000-0000612C0000}"/>
    <cellStyle name="Normal 24 67 2 4" xfId="11360" xr:uid="{00000000-0005-0000-0000-0000622C0000}"/>
    <cellStyle name="Normal 24 67 2 5" xfId="11361" xr:uid="{00000000-0005-0000-0000-0000632C0000}"/>
    <cellStyle name="Normal 24 67 2 6" xfId="11362" xr:uid="{00000000-0005-0000-0000-0000642C0000}"/>
    <cellStyle name="Normal 24 67 2 7" xfId="11363" xr:uid="{00000000-0005-0000-0000-0000652C0000}"/>
    <cellStyle name="Normal 24 67 2 8" xfId="11364" xr:uid="{00000000-0005-0000-0000-0000662C0000}"/>
    <cellStyle name="Normal 24 67 2 9" xfId="11365" xr:uid="{00000000-0005-0000-0000-0000672C0000}"/>
    <cellStyle name="Normal 24 67 3" xfId="11366" xr:uid="{00000000-0005-0000-0000-0000682C0000}"/>
    <cellStyle name="Normal 24 67 3 10" xfId="11367" xr:uid="{00000000-0005-0000-0000-0000692C0000}"/>
    <cellStyle name="Normal 24 67 3 2" xfId="11368" xr:uid="{00000000-0005-0000-0000-00006A2C0000}"/>
    <cellStyle name="Normal 24 67 3 3" xfId="11369" xr:uid="{00000000-0005-0000-0000-00006B2C0000}"/>
    <cellStyle name="Normal 24 67 3 4" xfId="11370" xr:uid="{00000000-0005-0000-0000-00006C2C0000}"/>
    <cellStyle name="Normal 24 67 3 5" xfId="11371" xr:uid="{00000000-0005-0000-0000-00006D2C0000}"/>
    <cellStyle name="Normal 24 67 3 6" xfId="11372" xr:uid="{00000000-0005-0000-0000-00006E2C0000}"/>
    <cellStyle name="Normal 24 67 3 7" xfId="11373" xr:uid="{00000000-0005-0000-0000-00006F2C0000}"/>
    <cellStyle name="Normal 24 67 3 8" xfId="11374" xr:uid="{00000000-0005-0000-0000-0000702C0000}"/>
    <cellStyle name="Normal 24 67 3 9" xfId="11375" xr:uid="{00000000-0005-0000-0000-0000712C0000}"/>
    <cellStyle name="Normal 24 67 4" xfId="11376" xr:uid="{00000000-0005-0000-0000-0000722C0000}"/>
    <cellStyle name="Normal 24 67 5" xfId="11377" xr:uid="{00000000-0005-0000-0000-0000732C0000}"/>
    <cellStyle name="Normal 24 67 6" xfId="11378" xr:uid="{00000000-0005-0000-0000-0000742C0000}"/>
    <cellStyle name="Normal 24 67 7" xfId="11379" xr:uid="{00000000-0005-0000-0000-0000752C0000}"/>
    <cellStyle name="Normal 24 67 8" xfId="11380" xr:uid="{00000000-0005-0000-0000-0000762C0000}"/>
    <cellStyle name="Normal 24 67 9" xfId="11381" xr:uid="{00000000-0005-0000-0000-0000772C0000}"/>
    <cellStyle name="Normal 24 68" xfId="11382" xr:uid="{00000000-0005-0000-0000-0000782C0000}"/>
    <cellStyle name="Normal 24 68 10" xfId="11383" xr:uid="{00000000-0005-0000-0000-0000792C0000}"/>
    <cellStyle name="Normal 24 68 2" xfId="11384" xr:uid="{00000000-0005-0000-0000-00007A2C0000}"/>
    <cellStyle name="Normal 24 68 3" xfId="11385" xr:uid="{00000000-0005-0000-0000-00007B2C0000}"/>
    <cellStyle name="Normal 24 68 4" xfId="11386" xr:uid="{00000000-0005-0000-0000-00007C2C0000}"/>
    <cellStyle name="Normal 24 68 5" xfId="11387" xr:uid="{00000000-0005-0000-0000-00007D2C0000}"/>
    <cellStyle name="Normal 24 68 6" xfId="11388" xr:uid="{00000000-0005-0000-0000-00007E2C0000}"/>
    <cellStyle name="Normal 24 68 7" xfId="11389" xr:uid="{00000000-0005-0000-0000-00007F2C0000}"/>
    <cellStyle name="Normal 24 68 8" xfId="11390" xr:uid="{00000000-0005-0000-0000-0000802C0000}"/>
    <cellStyle name="Normal 24 68 9" xfId="11391" xr:uid="{00000000-0005-0000-0000-0000812C0000}"/>
    <cellStyle name="Normal 24 69" xfId="11392" xr:uid="{00000000-0005-0000-0000-0000822C0000}"/>
    <cellStyle name="Normal 24 69 10" xfId="11393" xr:uid="{00000000-0005-0000-0000-0000832C0000}"/>
    <cellStyle name="Normal 24 69 2" xfId="11394" xr:uid="{00000000-0005-0000-0000-0000842C0000}"/>
    <cellStyle name="Normal 24 69 3" xfId="11395" xr:uid="{00000000-0005-0000-0000-0000852C0000}"/>
    <cellStyle name="Normal 24 69 4" xfId="11396" xr:uid="{00000000-0005-0000-0000-0000862C0000}"/>
    <cellStyle name="Normal 24 69 5" xfId="11397" xr:uid="{00000000-0005-0000-0000-0000872C0000}"/>
    <cellStyle name="Normal 24 69 6" xfId="11398" xr:uid="{00000000-0005-0000-0000-0000882C0000}"/>
    <cellStyle name="Normal 24 69 7" xfId="11399" xr:uid="{00000000-0005-0000-0000-0000892C0000}"/>
    <cellStyle name="Normal 24 69 8" xfId="11400" xr:uid="{00000000-0005-0000-0000-00008A2C0000}"/>
    <cellStyle name="Normal 24 69 9" xfId="11401" xr:uid="{00000000-0005-0000-0000-00008B2C0000}"/>
    <cellStyle name="Normal 24 7" xfId="11402" xr:uid="{00000000-0005-0000-0000-00008C2C0000}"/>
    <cellStyle name="Normal 24 7 10" xfId="11403" xr:uid="{00000000-0005-0000-0000-00008D2C0000}"/>
    <cellStyle name="Normal 24 7 11" xfId="11404" xr:uid="{00000000-0005-0000-0000-00008E2C0000}"/>
    <cellStyle name="Normal 24 7 12" xfId="11405" xr:uid="{00000000-0005-0000-0000-00008F2C0000}"/>
    <cellStyle name="Normal 24 7 13" xfId="11406" xr:uid="{00000000-0005-0000-0000-0000902C0000}"/>
    <cellStyle name="Normal 24 7 14" xfId="11407" xr:uid="{00000000-0005-0000-0000-0000912C0000}"/>
    <cellStyle name="Normal 24 7 15" xfId="11408" xr:uid="{00000000-0005-0000-0000-0000922C0000}"/>
    <cellStyle name="Normal 24 7 2" xfId="11409" xr:uid="{00000000-0005-0000-0000-0000932C0000}"/>
    <cellStyle name="Normal 24 7 2 10" xfId="11410" xr:uid="{00000000-0005-0000-0000-0000942C0000}"/>
    <cellStyle name="Normal 24 7 2 11" xfId="11411" xr:uid="{00000000-0005-0000-0000-0000952C0000}"/>
    <cellStyle name="Normal 24 7 2 12" xfId="11412" xr:uid="{00000000-0005-0000-0000-0000962C0000}"/>
    <cellStyle name="Normal 24 7 2 13" xfId="11413" xr:uid="{00000000-0005-0000-0000-0000972C0000}"/>
    <cellStyle name="Normal 24 7 2 14" xfId="11414" xr:uid="{00000000-0005-0000-0000-0000982C0000}"/>
    <cellStyle name="Normal 24 7 2 2" xfId="11415" xr:uid="{00000000-0005-0000-0000-0000992C0000}"/>
    <cellStyle name="Normal 24 7 2 3" xfId="11416" xr:uid="{00000000-0005-0000-0000-00009A2C0000}"/>
    <cellStyle name="Normal 24 7 2 4" xfId="11417" xr:uid="{00000000-0005-0000-0000-00009B2C0000}"/>
    <cellStyle name="Normal 24 7 2 5" xfId="11418" xr:uid="{00000000-0005-0000-0000-00009C2C0000}"/>
    <cellStyle name="Normal 24 7 2 6" xfId="11419" xr:uid="{00000000-0005-0000-0000-00009D2C0000}"/>
    <cellStyle name="Normal 24 7 2 7" xfId="11420" xr:uid="{00000000-0005-0000-0000-00009E2C0000}"/>
    <cellStyle name="Normal 24 7 2 8" xfId="11421" xr:uid="{00000000-0005-0000-0000-00009F2C0000}"/>
    <cellStyle name="Normal 24 7 2 9" xfId="11422" xr:uid="{00000000-0005-0000-0000-0000A02C0000}"/>
    <cellStyle name="Normal 24 7 3" xfId="11423" xr:uid="{00000000-0005-0000-0000-0000A12C0000}"/>
    <cellStyle name="Normal 24 7 3 10" xfId="11424" xr:uid="{00000000-0005-0000-0000-0000A22C0000}"/>
    <cellStyle name="Normal 24 7 3 2" xfId="11425" xr:uid="{00000000-0005-0000-0000-0000A32C0000}"/>
    <cellStyle name="Normal 24 7 3 3" xfId="11426" xr:uid="{00000000-0005-0000-0000-0000A42C0000}"/>
    <cellStyle name="Normal 24 7 3 4" xfId="11427" xr:uid="{00000000-0005-0000-0000-0000A52C0000}"/>
    <cellStyle name="Normal 24 7 3 5" xfId="11428" xr:uid="{00000000-0005-0000-0000-0000A62C0000}"/>
    <cellStyle name="Normal 24 7 3 6" xfId="11429" xr:uid="{00000000-0005-0000-0000-0000A72C0000}"/>
    <cellStyle name="Normal 24 7 3 7" xfId="11430" xr:uid="{00000000-0005-0000-0000-0000A82C0000}"/>
    <cellStyle name="Normal 24 7 3 8" xfId="11431" xr:uid="{00000000-0005-0000-0000-0000A92C0000}"/>
    <cellStyle name="Normal 24 7 3 9" xfId="11432" xr:uid="{00000000-0005-0000-0000-0000AA2C0000}"/>
    <cellStyle name="Normal 24 7 4" xfId="11433" xr:uid="{00000000-0005-0000-0000-0000AB2C0000}"/>
    <cellStyle name="Normal 24 7 5" xfId="11434" xr:uid="{00000000-0005-0000-0000-0000AC2C0000}"/>
    <cellStyle name="Normal 24 7 6" xfId="11435" xr:uid="{00000000-0005-0000-0000-0000AD2C0000}"/>
    <cellStyle name="Normal 24 7 7" xfId="11436" xr:uid="{00000000-0005-0000-0000-0000AE2C0000}"/>
    <cellStyle name="Normal 24 7 8" xfId="11437" xr:uid="{00000000-0005-0000-0000-0000AF2C0000}"/>
    <cellStyle name="Normal 24 7 9" xfId="11438" xr:uid="{00000000-0005-0000-0000-0000B02C0000}"/>
    <cellStyle name="Normal 24 70" xfId="11439" xr:uid="{00000000-0005-0000-0000-0000B12C0000}"/>
    <cellStyle name="Normal 24 70 10" xfId="11440" xr:uid="{00000000-0005-0000-0000-0000B22C0000}"/>
    <cellStyle name="Normal 24 70 2" xfId="11441" xr:uid="{00000000-0005-0000-0000-0000B32C0000}"/>
    <cellStyle name="Normal 24 70 3" xfId="11442" xr:uid="{00000000-0005-0000-0000-0000B42C0000}"/>
    <cellStyle name="Normal 24 70 4" xfId="11443" xr:uid="{00000000-0005-0000-0000-0000B52C0000}"/>
    <cellStyle name="Normal 24 70 5" xfId="11444" xr:uid="{00000000-0005-0000-0000-0000B62C0000}"/>
    <cellStyle name="Normal 24 70 6" xfId="11445" xr:uid="{00000000-0005-0000-0000-0000B72C0000}"/>
    <cellStyle name="Normal 24 70 7" xfId="11446" xr:uid="{00000000-0005-0000-0000-0000B82C0000}"/>
    <cellStyle name="Normal 24 70 8" xfId="11447" xr:uid="{00000000-0005-0000-0000-0000B92C0000}"/>
    <cellStyle name="Normal 24 70 9" xfId="11448" xr:uid="{00000000-0005-0000-0000-0000BA2C0000}"/>
    <cellStyle name="Normal 24 71" xfId="11449" xr:uid="{00000000-0005-0000-0000-0000BB2C0000}"/>
    <cellStyle name="Normal 24 71 10" xfId="11450" xr:uid="{00000000-0005-0000-0000-0000BC2C0000}"/>
    <cellStyle name="Normal 24 71 2" xfId="11451" xr:uid="{00000000-0005-0000-0000-0000BD2C0000}"/>
    <cellStyle name="Normal 24 71 3" xfId="11452" xr:uid="{00000000-0005-0000-0000-0000BE2C0000}"/>
    <cellStyle name="Normal 24 71 4" xfId="11453" xr:uid="{00000000-0005-0000-0000-0000BF2C0000}"/>
    <cellStyle name="Normal 24 71 5" xfId="11454" xr:uid="{00000000-0005-0000-0000-0000C02C0000}"/>
    <cellStyle name="Normal 24 71 6" xfId="11455" xr:uid="{00000000-0005-0000-0000-0000C12C0000}"/>
    <cellStyle name="Normal 24 71 7" xfId="11456" xr:uid="{00000000-0005-0000-0000-0000C22C0000}"/>
    <cellStyle name="Normal 24 71 8" xfId="11457" xr:uid="{00000000-0005-0000-0000-0000C32C0000}"/>
    <cellStyle name="Normal 24 71 9" xfId="11458" xr:uid="{00000000-0005-0000-0000-0000C42C0000}"/>
    <cellStyle name="Normal 24 72" xfId="11459" xr:uid="{00000000-0005-0000-0000-0000C52C0000}"/>
    <cellStyle name="Normal 24 72 10" xfId="11460" xr:uid="{00000000-0005-0000-0000-0000C62C0000}"/>
    <cellStyle name="Normal 24 72 2" xfId="11461" xr:uid="{00000000-0005-0000-0000-0000C72C0000}"/>
    <cellStyle name="Normal 24 72 3" xfId="11462" xr:uid="{00000000-0005-0000-0000-0000C82C0000}"/>
    <cellStyle name="Normal 24 72 4" xfId="11463" xr:uid="{00000000-0005-0000-0000-0000C92C0000}"/>
    <cellStyle name="Normal 24 72 5" xfId="11464" xr:uid="{00000000-0005-0000-0000-0000CA2C0000}"/>
    <cellStyle name="Normal 24 72 6" xfId="11465" xr:uid="{00000000-0005-0000-0000-0000CB2C0000}"/>
    <cellStyle name="Normal 24 72 7" xfId="11466" xr:uid="{00000000-0005-0000-0000-0000CC2C0000}"/>
    <cellStyle name="Normal 24 72 8" xfId="11467" xr:uid="{00000000-0005-0000-0000-0000CD2C0000}"/>
    <cellStyle name="Normal 24 72 9" xfId="11468" xr:uid="{00000000-0005-0000-0000-0000CE2C0000}"/>
    <cellStyle name="Normal 24 73" xfId="11469" xr:uid="{00000000-0005-0000-0000-0000CF2C0000}"/>
    <cellStyle name="Normal 24 73 10" xfId="11470" xr:uid="{00000000-0005-0000-0000-0000D02C0000}"/>
    <cellStyle name="Normal 24 73 2" xfId="11471" xr:uid="{00000000-0005-0000-0000-0000D12C0000}"/>
    <cellStyle name="Normal 24 73 3" xfId="11472" xr:uid="{00000000-0005-0000-0000-0000D22C0000}"/>
    <cellStyle name="Normal 24 73 4" xfId="11473" xr:uid="{00000000-0005-0000-0000-0000D32C0000}"/>
    <cellStyle name="Normal 24 73 5" xfId="11474" xr:uid="{00000000-0005-0000-0000-0000D42C0000}"/>
    <cellStyle name="Normal 24 73 6" xfId="11475" xr:uid="{00000000-0005-0000-0000-0000D52C0000}"/>
    <cellStyle name="Normal 24 73 7" xfId="11476" xr:uid="{00000000-0005-0000-0000-0000D62C0000}"/>
    <cellStyle name="Normal 24 73 8" xfId="11477" xr:uid="{00000000-0005-0000-0000-0000D72C0000}"/>
    <cellStyle name="Normal 24 73 9" xfId="11478" xr:uid="{00000000-0005-0000-0000-0000D82C0000}"/>
    <cellStyle name="Normal 24 74" xfId="11479" xr:uid="{00000000-0005-0000-0000-0000D92C0000}"/>
    <cellStyle name="Normal 24 75" xfId="11480" xr:uid="{00000000-0005-0000-0000-0000DA2C0000}"/>
    <cellStyle name="Normal 24 76" xfId="11481" xr:uid="{00000000-0005-0000-0000-0000DB2C0000}"/>
    <cellStyle name="Normal 24 77" xfId="11482" xr:uid="{00000000-0005-0000-0000-0000DC2C0000}"/>
    <cellStyle name="Normal 24 78" xfId="11483" xr:uid="{00000000-0005-0000-0000-0000DD2C0000}"/>
    <cellStyle name="Normal 24 79" xfId="11484" xr:uid="{00000000-0005-0000-0000-0000DE2C0000}"/>
    <cellStyle name="Normal 24 8" xfId="11485" xr:uid="{00000000-0005-0000-0000-0000DF2C0000}"/>
    <cellStyle name="Normal 24 8 10" xfId="11486" xr:uid="{00000000-0005-0000-0000-0000E02C0000}"/>
    <cellStyle name="Normal 24 8 11" xfId="11487" xr:uid="{00000000-0005-0000-0000-0000E12C0000}"/>
    <cellStyle name="Normal 24 8 12" xfId="11488" xr:uid="{00000000-0005-0000-0000-0000E22C0000}"/>
    <cellStyle name="Normal 24 8 13" xfId="11489" xr:uid="{00000000-0005-0000-0000-0000E32C0000}"/>
    <cellStyle name="Normal 24 8 14" xfId="11490" xr:uid="{00000000-0005-0000-0000-0000E42C0000}"/>
    <cellStyle name="Normal 24 8 15" xfId="11491" xr:uid="{00000000-0005-0000-0000-0000E52C0000}"/>
    <cellStyle name="Normal 24 8 2" xfId="11492" xr:uid="{00000000-0005-0000-0000-0000E62C0000}"/>
    <cellStyle name="Normal 24 8 2 10" xfId="11493" xr:uid="{00000000-0005-0000-0000-0000E72C0000}"/>
    <cellStyle name="Normal 24 8 2 11" xfId="11494" xr:uid="{00000000-0005-0000-0000-0000E82C0000}"/>
    <cellStyle name="Normal 24 8 2 12" xfId="11495" xr:uid="{00000000-0005-0000-0000-0000E92C0000}"/>
    <cellStyle name="Normal 24 8 2 13" xfId="11496" xr:uid="{00000000-0005-0000-0000-0000EA2C0000}"/>
    <cellStyle name="Normal 24 8 2 14" xfId="11497" xr:uid="{00000000-0005-0000-0000-0000EB2C0000}"/>
    <cellStyle name="Normal 24 8 2 2" xfId="11498" xr:uid="{00000000-0005-0000-0000-0000EC2C0000}"/>
    <cellStyle name="Normal 24 8 2 3" xfId="11499" xr:uid="{00000000-0005-0000-0000-0000ED2C0000}"/>
    <cellStyle name="Normal 24 8 2 4" xfId="11500" xr:uid="{00000000-0005-0000-0000-0000EE2C0000}"/>
    <cellStyle name="Normal 24 8 2 5" xfId="11501" xr:uid="{00000000-0005-0000-0000-0000EF2C0000}"/>
    <cellStyle name="Normal 24 8 2 6" xfId="11502" xr:uid="{00000000-0005-0000-0000-0000F02C0000}"/>
    <cellStyle name="Normal 24 8 2 7" xfId="11503" xr:uid="{00000000-0005-0000-0000-0000F12C0000}"/>
    <cellStyle name="Normal 24 8 2 8" xfId="11504" xr:uid="{00000000-0005-0000-0000-0000F22C0000}"/>
    <cellStyle name="Normal 24 8 2 9" xfId="11505" xr:uid="{00000000-0005-0000-0000-0000F32C0000}"/>
    <cellStyle name="Normal 24 8 3" xfId="11506" xr:uid="{00000000-0005-0000-0000-0000F42C0000}"/>
    <cellStyle name="Normal 24 8 3 10" xfId="11507" xr:uid="{00000000-0005-0000-0000-0000F52C0000}"/>
    <cellStyle name="Normal 24 8 3 2" xfId="11508" xr:uid="{00000000-0005-0000-0000-0000F62C0000}"/>
    <cellStyle name="Normal 24 8 3 3" xfId="11509" xr:uid="{00000000-0005-0000-0000-0000F72C0000}"/>
    <cellStyle name="Normal 24 8 3 4" xfId="11510" xr:uid="{00000000-0005-0000-0000-0000F82C0000}"/>
    <cellStyle name="Normal 24 8 3 5" xfId="11511" xr:uid="{00000000-0005-0000-0000-0000F92C0000}"/>
    <cellStyle name="Normal 24 8 3 6" xfId="11512" xr:uid="{00000000-0005-0000-0000-0000FA2C0000}"/>
    <cellStyle name="Normal 24 8 3 7" xfId="11513" xr:uid="{00000000-0005-0000-0000-0000FB2C0000}"/>
    <cellStyle name="Normal 24 8 3 8" xfId="11514" xr:uid="{00000000-0005-0000-0000-0000FC2C0000}"/>
    <cellStyle name="Normal 24 8 3 9" xfId="11515" xr:uid="{00000000-0005-0000-0000-0000FD2C0000}"/>
    <cellStyle name="Normal 24 8 4" xfId="11516" xr:uid="{00000000-0005-0000-0000-0000FE2C0000}"/>
    <cellStyle name="Normal 24 8 5" xfId="11517" xr:uid="{00000000-0005-0000-0000-0000FF2C0000}"/>
    <cellStyle name="Normal 24 8 6" xfId="11518" xr:uid="{00000000-0005-0000-0000-0000002D0000}"/>
    <cellStyle name="Normal 24 8 7" xfId="11519" xr:uid="{00000000-0005-0000-0000-0000012D0000}"/>
    <cellStyle name="Normal 24 8 8" xfId="11520" xr:uid="{00000000-0005-0000-0000-0000022D0000}"/>
    <cellStyle name="Normal 24 8 9" xfId="11521" xr:uid="{00000000-0005-0000-0000-0000032D0000}"/>
    <cellStyle name="Normal 24 80" xfId="11522" xr:uid="{00000000-0005-0000-0000-0000042D0000}"/>
    <cellStyle name="Normal 24 81" xfId="11523" xr:uid="{00000000-0005-0000-0000-0000052D0000}"/>
    <cellStyle name="Normal 24 82" xfId="11524" xr:uid="{00000000-0005-0000-0000-0000062D0000}"/>
    <cellStyle name="Normal 24 83" xfId="11525" xr:uid="{00000000-0005-0000-0000-0000072D0000}"/>
    <cellStyle name="Normal 24 84" xfId="11526" xr:uid="{00000000-0005-0000-0000-0000082D0000}"/>
    <cellStyle name="Normal 24 85" xfId="11527" xr:uid="{00000000-0005-0000-0000-0000092D0000}"/>
    <cellStyle name="Normal 24 86" xfId="11528" xr:uid="{00000000-0005-0000-0000-00000A2D0000}"/>
    <cellStyle name="Normal 24 86 2" xfId="11529" xr:uid="{00000000-0005-0000-0000-00000B2D0000}"/>
    <cellStyle name="Normal 24 87" xfId="11530" xr:uid="{00000000-0005-0000-0000-00000C2D0000}"/>
    <cellStyle name="Normal 24 88" xfId="11531" xr:uid="{00000000-0005-0000-0000-00000D2D0000}"/>
    <cellStyle name="Normal 24 9" xfId="11532" xr:uid="{00000000-0005-0000-0000-00000E2D0000}"/>
    <cellStyle name="Normal 24 9 10" xfId="11533" xr:uid="{00000000-0005-0000-0000-00000F2D0000}"/>
    <cellStyle name="Normal 24 9 11" xfId="11534" xr:uid="{00000000-0005-0000-0000-0000102D0000}"/>
    <cellStyle name="Normal 24 9 12" xfId="11535" xr:uid="{00000000-0005-0000-0000-0000112D0000}"/>
    <cellStyle name="Normal 24 9 13" xfId="11536" xr:uid="{00000000-0005-0000-0000-0000122D0000}"/>
    <cellStyle name="Normal 24 9 14" xfId="11537" xr:uid="{00000000-0005-0000-0000-0000132D0000}"/>
    <cellStyle name="Normal 24 9 15" xfId="11538" xr:uid="{00000000-0005-0000-0000-0000142D0000}"/>
    <cellStyle name="Normal 24 9 2" xfId="11539" xr:uid="{00000000-0005-0000-0000-0000152D0000}"/>
    <cellStyle name="Normal 24 9 2 10" xfId="11540" xr:uid="{00000000-0005-0000-0000-0000162D0000}"/>
    <cellStyle name="Normal 24 9 2 11" xfId="11541" xr:uid="{00000000-0005-0000-0000-0000172D0000}"/>
    <cellStyle name="Normal 24 9 2 12" xfId="11542" xr:uid="{00000000-0005-0000-0000-0000182D0000}"/>
    <cellStyle name="Normal 24 9 2 13" xfId="11543" xr:uid="{00000000-0005-0000-0000-0000192D0000}"/>
    <cellStyle name="Normal 24 9 2 14" xfId="11544" xr:uid="{00000000-0005-0000-0000-00001A2D0000}"/>
    <cellStyle name="Normal 24 9 2 2" xfId="11545" xr:uid="{00000000-0005-0000-0000-00001B2D0000}"/>
    <cellStyle name="Normal 24 9 2 3" xfId="11546" xr:uid="{00000000-0005-0000-0000-00001C2D0000}"/>
    <cellStyle name="Normal 24 9 2 4" xfId="11547" xr:uid="{00000000-0005-0000-0000-00001D2D0000}"/>
    <cellStyle name="Normal 24 9 2 5" xfId="11548" xr:uid="{00000000-0005-0000-0000-00001E2D0000}"/>
    <cellStyle name="Normal 24 9 2 6" xfId="11549" xr:uid="{00000000-0005-0000-0000-00001F2D0000}"/>
    <cellStyle name="Normal 24 9 2 7" xfId="11550" xr:uid="{00000000-0005-0000-0000-0000202D0000}"/>
    <cellStyle name="Normal 24 9 2 8" xfId="11551" xr:uid="{00000000-0005-0000-0000-0000212D0000}"/>
    <cellStyle name="Normal 24 9 2 9" xfId="11552" xr:uid="{00000000-0005-0000-0000-0000222D0000}"/>
    <cellStyle name="Normal 24 9 3" xfId="11553" xr:uid="{00000000-0005-0000-0000-0000232D0000}"/>
    <cellStyle name="Normal 24 9 3 10" xfId="11554" xr:uid="{00000000-0005-0000-0000-0000242D0000}"/>
    <cellStyle name="Normal 24 9 3 2" xfId="11555" xr:uid="{00000000-0005-0000-0000-0000252D0000}"/>
    <cellStyle name="Normal 24 9 3 3" xfId="11556" xr:uid="{00000000-0005-0000-0000-0000262D0000}"/>
    <cellStyle name="Normal 24 9 3 4" xfId="11557" xr:uid="{00000000-0005-0000-0000-0000272D0000}"/>
    <cellStyle name="Normal 24 9 3 5" xfId="11558" xr:uid="{00000000-0005-0000-0000-0000282D0000}"/>
    <cellStyle name="Normal 24 9 3 6" xfId="11559" xr:uid="{00000000-0005-0000-0000-0000292D0000}"/>
    <cellStyle name="Normal 24 9 3 7" xfId="11560" xr:uid="{00000000-0005-0000-0000-00002A2D0000}"/>
    <cellStyle name="Normal 24 9 3 8" xfId="11561" xr:uid="{00000000-0005-0000-0000-00002B2D0000}"/>
    <cellStyle name="Normal 24 9 3 9" xfId="11562" xr:uid="{00000000-0005-0000-0000-00002C2D0000}"/>
    <cellStyle name="Normal 24 9 4" xfId="11563" xr:uid="{00000000-0005-0000-0000-00002D2D0000}"/>
    <cellStyle name="Normal 24 9 5" xfId="11564" xr:uid="{00000000-0005-0000-0000-00002E2D0000}"/>
    <cellStyle name="Normal 24 9 6" xfId="11565" xr:uid="{00000000-0005-0000-0000-00002F2D0000}"/>
    <cellStyle name="Normal 24 9 7" xfId="11566" xr:uid="{00000000-0005-0000-0000-0000302D0000}"/>
    <cellStyle name="Normal 24 9 8" xfId="11567" xr:uid="{00000000-0005-0000-0000-0000312D0000}"/>
    <cellStyle name="Normal 24 9 9" xfId="11568" xr:uid="{00000000-0005-0000-0000-0000322D0000}"/>
    <cellStyle name="Normal 25" xfId="11569" xr:uid="{00000000-0005-0000-0000-0000332D0000}"/>
    <cellStyle name="Normal 25 10" xfId="11570" xr:uid="{00000000-0005-0000-0000-0000342D0000}"/>
    <cellStyle name="Normal 25 11" xfId="11571" xr:uid="{00000000-0005-0000-0000-0000352D0000}"/>
    <cellStyle name="Normal 25 12" xfId="11572" xr:uid="{00000000-0005-0000-0000-0000362D0000}"/>
    <cellStyle name="Normal 25 13" xfId="11573" xr:uid="{00000000-0005-0000-0000-0000372D0000}"/>
    <cellStyle name="Normal 25 14" xfId="11574" xr:uid="{00000000-0005-0000-0000-0000382D0000}"/>
    <cellStyle name="Normal 25 15" xfId="11575" xr:uid="{00000000-0005-0000-0000-0000392D0000}"/>
    <cellStyle name="Normal 25 16" xfId="11576" xr:uid="{00000000-0005-0000-0000-00003A2D0000}"/>
    <cellStyle name="Normal 25 17" xfId="11577" xr:uid="{00000000-0005-0000-0000-00003B2D0000}"/>
    <cellStyle name="Normal 25 18" xfId="11578" xr:uid="{00000000-0005-0000-0000-00003C2D0000}"/>
    <cellStyle name="Normal 25 19" xfId="11579" xr:uid="{00000000-0005-0000-0000-00003D2D0000}"/>
    <cellStyle name="Normal 25 2" xfId="11580" xr:uid="{00000000-0005-0000-0000-00003E2D0000}"/>
    <cellStyle name="Normal 25 2 2" xfId="11581" xr:uid="{00000000-0005-0000-0000-00003F2D0000}"/>
    <cellStyle name="Normal 25 20" xfId="11582" xr:uid="{00000000-0005-0000-0000-0000402D0000}"/>
    <cellStyle name="Normal 25 21" xfId="11583" xr:uid="{00000000-0005-0000-0000-0000412D0000}"/>
    <cellStyle name="Normal 25 22" xfId="11584" xr:uid="{00000000-0005-0000-0000-0000422D0000}"/>
    <cellStyle name="Normal 25 23" xfId="11585" xr:uid="{00000000-0005-0000-0000-0000432D0000}"/>
    <cellStyle name="Normal 25 3" xfId="11586" xr:uid="{00000000-0005-0000-0000-0000442D0000}"/>
    <cellStyle name="Normal 25 3 2" xfId="11587" xr:uid="{00000000-0005-0000-0000-0000452D0000}"/>
    <cellStyle name="Normal 25 4" xfId="11588" xr:uid="{00000000-0005-0000-0000-0000462D0000}"/>
    <cellStyle name="Normal 25 4 2" xfId="11589" xr:uid="{00000000-0005-0000-0000-0000472D0000}"/>
    <cellStyle name="Normal 25 5" xfId="11590" xr:uid="{00000000-0005-0000-0000-0000482D0000}"/>
    <cellStyle name="Normal 25 6" xfId="11591" xr:uid="{00000000-0005-0000-0000-0000492D0000}"/>
    <cellStyle name="Normal 25 7" xfId="11592" xr:uid="{00000000-0005-0000-0000-00004A2D0000}"/>
    <cellStyle name="Normal 25 8" xfId="11593" xr:uid="{00000000-0005-0000-0000-00004B2D0000}"/>
    <cellStyle name="Normal 25 9" xfId="11594" xr:uid="{00000000-0005-0000-0000-00004C2D0000}"/>
    <cellStyle name="Normal 26" xfId="11595" xr:uid="{00000000-0005-0000-0000-00004D2D0000}"/>
    <cellStyle name="Normal 26 10" xfId="11596" xr:uid="{00000000-0005-0000-0000-00004E2D0000}"/>
    <cellStyle name="Normal 26 11" xfId="11597" xr:uid="{00000000-0005-0000-0000-00004F2D0000}"/>
    <cellStyle name="Normal 26 12" xfId="11598" xr:uid="{00000000-0005-0000-0000-0000502D0000}"/>
    <cellStyle name="Normal 26 13" xfId="11599" xr:uid="{00000000-0005-0000-0000-0000512D0000}"/>
    <cellStyle name="Normal 26 14" xfId="11600" xr:uid="{00000000-0005-0000-0000-0000522D0000}"/>
    <cellStyle name="Normal 26 15" xfId="11601" xr:uid="{00000000-0005-0000-0000-0000532D0000}"/>
    <cellStyle name="Normal 26 16" xfId="11602" xr:uid="{00000000-0005-0000-0000-0000542D0000}"/>
    <cellStyle name="Normal 26 17" xfId="11603" xr:uid="{00000000-0005-0000-0000-0000552D0000}"/>
    <cellStyle name="Normal 26 18" xfId="11604" xr:uid="{00000000-0005-0000-0000-0000562D0000}"/>
    <cellStyle name="Normal 26 19" xfId="11605" xr:uid="{00000000-0005-0000-0000-0000572D0000}"/>
    <cellStyle name="Normal 26 2" xfId="11606" xr:uid="{00000000-0005-0000-0000-0000582D0000}"/>
    <cellStyle name="Normal 26 2 2" xfId="11607" xr:uid="{00000000-0005-0000-0000-0000592D0000}"/>
    <cellStyle name="Normal 26 2 3" xfId="11608" xr:uid="{00000000-0005-0000-0000-00005A2D0000}"/>
    <cellStyle name="Normal 26 20" xfId="11609" xr:uid="{00000000-0005-0000-0000-00005B2D0000}"/>
    <cellStyle name="Normal 26 21" xfId="11610" xr:uid="{00000000-0005-0000-0000-00005C2D0000}"/>
    <cellStyle name="Normal 26 22" xfId="11611" xr:uid="{00000000-0005-0000-0000-00005D2D0000}"/>
    <cellStyle name="Normal 26 23" xfId="11612" xr:uid="{00000000-0005-0000-0000-00005E2D0000}"/>
    <cellStyle name="Normal 26 24" xfId="11613" xr:uid="{00000000-0005-0000-0000-00005F2D0000}"/>
    <cellStyle name="Normal 26 25" xfId="11614" xr:uid="{00000000-0005-0000-0000-0000602D0000}"/>
    <cellStyle name="Normal 26 3" xfId="11615" xr:uid="{00000000-0005-0000-0000-0000612D0000}"/>
    <cellStyle name="Normal 26 4" xfId="11616" xr:uid="{00000000-0005-0000-0000-0000622D0000}"/>
    <cellStyle name="Normal 26 5" xfId="11617" xr:uid="{00000000-0005-0000-0000-0000632D0000}"/>
    <cellStyle name="Normal 26 6" xfId="11618" xr:uid="{00000000-0005-0000-0000-0000642D0000}"/>
    <cellStyle name="Normal 26 7" xfId="11619" xr:uid="{00000000-0005-0000-0000-0000652D0000}"/>
    <cellStyle name="Normal 26 8" xfId="11620" xr:uid="{00000000-0005-0000-0000-0000662D0000}"/>
    <cellStyle name="Normal 26 9" xfId="11621" xr:uid="{00000000-0005-0000-0000-0000672D0000}"/>
    <cellStyle name="Normal 27" xfId="11622" xr:uid="{00000000-0005-0000-0000-0000682D0000}"/>
    <cellStyle name="Normal 27 10" xfId="11623" xr:uid="{00000000-0005-0000-0000-0000692D0000}"/>
    <cellStyle name="Normal 27 11" xfId="11624" xr:uid="{00000000-0005-0000-0000-00006A2D0000}"/>
    <cellStyle name="Normal 27 12" xfId="11625" xr:uid="{00000000-0005-0000-0000-00006B2D0000}"/>
    <cellStyle name="Normal 27 13" xfId="11626" xr:uid="{00000000-0005-0000-0000-00006C2D0000}"/>
    <cellStyle name="Normal 27 14" xfId="11627" xr:uid="{00000000-0005-0000-0000-00006D2D0000}"/>
    <cellStyle name="Normal 27 15" xfId="11628" xr:uid="{00000000-0005-0000-0000-00006E2D0000}"/>
    <cellStyle name="Normal 27 16" xfId="11629" xr:uid="{00000000-0005-0000-0000-00006F2D0000}"/>
    <cellStyle name="Normal 27 17" xfId="11630" xr:uid="{00000000-0005-0000-0000-0000702D0000}"/>
    <cellStyle name="Normal 27 18" xfId="11631" xr:uid="{00000000-0005-0000-0000-0000712D0000}"/>
    <cellStyle name="Normal 27 19" xfId="11632" xr:uid="{00000000-0005-0000-0000-0000722D0000}"/>
    <cellStyle name="Normal 27 2" xfId="11633" xr:uid="{00000000-0005-0000-0000-0000732D0000}"/>
    <cellStyle name="Normal 27 2 2" xfId="11634" xr:uid="{00000000-0005-0000-0000-0000742D0000}"/>
    <cellStyle name="Normal 27 20" xfId="11635" xr:uid="{00000000-0005-0000-0000-0000752D0000}"/>
    <cellStyle name="Normal 27 21" xfId="11636" xr:uid="{00000000-0005-0000-0000-0000762D0000}"/>
    <cellStyle name="Normal 27 22" xfId="11637" xr:uid="{00000000-0005-0000-0000-0000772D0000}"/>
    <cellStyle name="Normal 27 23" xfId="11638" xr:uid="{00000000-0005-0000-0000-0000782D0000}"/>
    <cellStyle name="Normal 27 3" xfId="11639" xr:uid="{00000000-0005-0000-0000-0000792D0000}"/>
    <cellStyle name="Normal 27 3 2" xfId="11640" xr:uid="{00000000-0005-0000-0000-00007A2D0000}"/>
    <cellStyle name="Normal 27 4" xfId="11641" xr:uid="{00000000-0005-0000-0000-00007B2D0000}"/>
    <cellStyle name="Normal 27 4 2" xfId="11642" xr:uid="{00000000-0005-0000-0000-00007C2D0000}"/>
    <cellStyle name="Normal 27 5" xfId="11643" xr:uid="{00000000-0005-0000-0000-00007D2D0000}"/>
    <cellStyle name="Normal 27 6" xfId="11644" xr:uid="{00000000-0005-0000-0000-00007E2D0000}"/>
    <cellStyle name="Normal 27 7" xfId="11645" xr:uid="{00000000-0005-0000-0000-00007F2D0000}"/>
    <cellStyle name="Normal 27 8" xfId="11646" xr:uid="{00000000-0005-0000-0000-0000802D0000}"/>
    <cellStyle name="Normal 27 9" xfId="11647" xr:uid="{00000000-0005-0000-0000-0000812D0000}"/>
    <cellStyle name="Normal 28" xfId="11648" xr:uid="{00000000-0005-0000-0000-0000822D0000}"/>
    <cellStyle name="Normal 28 10" xfId="11649" xr:uid="{00000000-0005-0000-0000-0000832D0000}"/>
    <cellStyle name="Normal 28 11" xfId="11650" xr:uid="{00000000-0005-0000-0000-0000842D0000}"/>
    <cellStyle name="Normal 28 12" xfId="11651" xr:uid="{00000000-0005-0000-0000-0000852D0000}"/>
    <cellStyle name="Normal 28 13" xfId="11652" xr:uid="{00000000-0005-0000-0000-0000862D0000}"/>
    <cellStyle name="Normal 28 14" xfId="11653" xr:uid="{00000000-0005-0000-0000-0000872D0000}"/>
    <cellStyle name="Normal 28 15" xfId="11654" xr:uid="{00000000-0005-0000-0000-0000882D0000}"/>
    <cellStyle name="Normal 28 16" xfId="11655" xr:uid="{00000000-0005-0000-0000-0000892D0000}"/>
    <cellStyle name="Normal 28 17" xfId="11656" xr:uid="{00000000-0005-0000-0000-00008A2D0000}"/>
    <cellStyle name="Normal 28 18" xfId="11657" xr:uid="{00000000-0005-0000-0000-00008B2D0000}"/>
    <cellStyle name="Normal 28 19" xfId="11658" xr:uid="{00000000-0005-0000-0000-00008C2D0000}"/>
    <cellStyle name="Normal 28 2" xfId="11659" xr:uid="{00000000-0005-0000-0000-00008D2D0000}"/>
    <cellStyle name="Normal 28 2 2" xfId="11660" xr:uid="{00000000-0005-0000-0000-00008E2D0000}"/>
    <cellStyle name="Normal 28 20" xfId="11661" xr:uid="{00000000-0005-0000-0000-00008F2D0000}"/>
    <cellStyle name="Normal 28 21" xfId="11662" xr:uid="{00000000-0005-0000-0000-0000902D0000}"/>
    <cellStyle name="Normal 28 22" xfId="11663" xr:uid="{00000000-0005-0000-0000-0000912D0000}"/>
    <cellStyle name="Normal 28 23" xfId="11664" xr:uid="{00000000-0005-0000-0000-0000922D0000}"/>
    <cellStyle name="Normal 28 3" xfId="11665" xr:uid="{00000000-0005-0000-0000-0000932D0000}"/>
    <cellStyle name="Normal 28 3 2" xfId="11666" xr:uid="{00000000-0005-0000-0000-0000942D0000}"/>
    <cellStyle name="Normal 28 4" xfId="11667" xr:uid="{00000000-0005-0000-0000-0000952D0000}"/>
    <cellStyle name="Normal 28 4 2" xfId="11668" xr:uid="{00000000-0005-0000-0000-0000962D0000}"/>
    <cellStyle name="Normal 28 5" xfId="11669" xr:uid="{00000000-0005-0000-0000-0000972D0000}"/>
    <cellStyle name="Normal 28 6" xfId="11670" xr:uid="{00000000-0005-0000-0000-0000982D0000}"/>
    <cellStyle name="Normal 28 7" xfId="11671" xr:uid="{00000000-0005-0000-0000-0000992D0000}"/>
    <cellStyle name="Normal 28 8" xfId="11672" xr:uid="{00000000-0005-0000-0000-00009A2D0000}"/>
    <cellStyle name="Normal 28 9" xfId="11673" xr:uid="{00000000-0005-0000-0000-00009B2D0000}"/>
    <cellStyle name="Normal 29" xfId="11674" xr:uid="{00000000-0005-0000-0000-00009C2D0000}"/>
    <cellStyle name="Normal 29 10" xfId="11675" xr:uid="{00000000-0005-0000-0000-00009D2D0000}"/>
    <cellStyle name="Normal 29 11" xfId="11676" xr:uid="{00000000-0005-0000-0000-00009E2D0000}"/>
    <cellStyle name="Normal 29 12" xfId="11677" xr:uid="{00000000-0005-0000-0000-00009F2D0000}"/>
    <cellStyle name="Normal 29 13" xfId="11678" xr:uid="{00000000-0005-0000-0000-0000A02D0000}"/>
    <cellStyle name="Normal 29 14" xfId="11679" xr:uid="{00000000-0005-0000-0000-0000A12D0000}"/>
    <cellStyle name="Normal 29 15" xfId="11680" xr:uid="{00000000-0005-0000-0000-0000A22D0000}"/>
    <cellStyle name="Normal 29 16" xfId="11681" xr:uid="{00000000-0005-0000-0000-0000A32D0000}"/>
    <cellStyle name="Normal 29 17" xfId="11682" xr:uid="{00000000-0005-0000-0000-0000A42D0000}"/>
    <cellStyle name="Normal 29 18" xfId="11683" xr:uid="{00000000-0005-0000-0000-0000A52D0000}"/>
    <cellStyle name="Normal 29 19" xfId="11684" xr:uid="{00000000-0005-0000-0000-0000A62D0000}"/>
    <cellStyle name="Normal 29 2" xfId="11685" xr:uid="{00000000-0005-0000-0000-0000A72D0000}"/>
    <cellStyle name="Normal 29 2 2" xfId="11686" xr:uid="{00000000-0005-0000-0000-0000A82D0000}"/>
    <cellStyle name="Normal 29 20" xfId="11687" xr:uid="{00000000-0005-0000-0000-0000A92D0000}"/>
    <cellStyle name="Normal 29 21" xfId="11688" xr:uid="{00000000-0005-0000-0000-0000AA2D0000}"/>
    <cellStyle name="Normal 29 22" xfId="11689" xr:uid="{00000000-0005-0000-0000-0000AB2D0000}"/>
    <cellStyle name="Normal 29 23" xfId="11690" xr:uid="{00000000-0005-0000-0000-0000AC2D0000}"/>
    <cellStyle name="Normal 29 3" xfId="11691" xr:uid="{00000000-0005-0000-0000-0000AD2D0000}"/>
    <cellStyle name="Normal 29 3 2" xfId="11692" xr:uid="{00000000-0005-0000-0000-0000AE2D0000}"/>
    <cellStyle name="Normal 29 4" xfId="11693" xr:uid="{00000000-0005-0000-0000-0000AF2D0000}"/>
    <cellStyle name="Normal 29 5" xfId="11694" xr:uid="{00000000-0005-0000-0000-0000B02D0000}"/>
    <cellStyle name="Normal 29 6" xfId="11695" xr:uid="{00000000-0005-0000-0000-0000B12D0000}"/>
    <cellStyle name="Normal 29 7" xfId="11696" xr:uid="{00000000-0005-0000-0000-0000B22D0000}"/>
    <cellStyle name="Normal 29 8" xfId="11697" xr:uid="{00000000-0005-0000-0000-0000B32D0000}"/>
    <cellStyle name="Normal 29 9" xfId="11698" xr:uid="{00000000-0005-0000-0000-0000B42D0000}"/>
    <cellStyle name="Normal 3" xfId="4" xr:uid="{00000000-0005-0000-0000-0000B52D0000}"/>
    <cellStyle name="Normal 3 2" xfId="11699" xr:uid="{00000000-0005-0000-0000-0000B62D0000}"/>
    <cellStyle name="Normal 3 2 2" xfId="11700" xr:uid="{00000000-0005-0000-0000-0000B72D0000}"/>
    <cellStyle name="Normal 3 2 3" xfId="11701" xr:uid="{00000000-0005-0000-0000-0000B82D0000}"/>
    <cellStyle name="Normal 3 3" xfId="11702" xr:uid="{00000000-0005-0000-0000-0000B92D0000}"/>
    <cellStyle name="Normal 3 3 2" xfId="11703" xr:uid="{00000000-0005-0000-0000-0000BA2D0000}"/>
    <cellStyle name="Normal 3 3 3" xfId="11704" xr:uid="{00000000-0005-0000-0000-0000BB2D0000}"/>
    <cellStyle name="Normal 3 4" xfId="11705" xr:uid="{00000000-0005-0000-0000-0000BC2D0000}"/>
    <cellStyle name="Normal 3 4 2" xfId="11706" xr:uid="{00000000-0005-0000-0000-0000BD2D0000}"/>
    <cellStyle name="Normal 3 4 3" xfId="11707" xr:uid="{00000000-0005-0000-0000-0000BE2D0000}"/>
    <cellStyle name="Normal 3 5" xfId="11708" xr:uid="{00000000-0005-0000-0000-0000BF2D0000}"/>
    <cellStyle name="Normal 3 5 2" xfId="11709" xr:uid="{00000000-0005-0000-0000-0000C02D0000}"/>
    <cellStyle name="Normal 3 5 3" xfId="11710" xr:uid="{00000000-0005-0000-0000-0000C12D0000}"/>
    <cellStyle name="Normal 3 6" xfId="11711" xr:uid="{00000000-0005-0000-0000-0000C22D0000}"/>
    <cellStyle name="Normal 3 7" xfId="11712" xr:uid="{00000000-0005-0000-0000-0000C32D0000}"/>
    <cellStyle name="Normal 3 8" xfId="11713" xr:uid="{00000000-0005-0000-0000-0000C42D0000}"/>
    <cellStyle name="Normal 3 9" xfId="24960" xr:uid="{00000000-0005-0000-0000-0000C52D0000}"/>
    <cellStyle name="Normal 30" xfId="11714" xr:uid="{00000000-0005-0000-0000-0000C62D0000}"/>
    <cellStyle name="Normal 30 10" xfId="11715" xr:uid="{00000000-0005-0000-0000-0000C72D0000}"/>
    <cellStyle name="Normal 30 11" xfId="11716" xr:uid="{00000000-0005-0000-0000-0000C82D0000}"/>
    <cellStyle name="Normal 30 12" xfId="11717" xr:uid="{00000000-0005-0000-0000-0000C92D0000}"/>
    <cellStyle name="Normal 30 13" xfId="11718" xr:uid="{00000000-0005-0000-0000-0000CA2D0000}"/>
    <cellStyle name="Normal 30 14" xfId="11719" xr:uid="{00000000-0005-0000-0000-0000CB2D0000}"/>
    <cellStyle name="Normal 30 15" xfId="11720" xr:uid="{00000000-0005-0000-0000-0000CC2D0000}"/>
    <cellStyle name="Normal 30 16" xfId="11721" xr:uid="{00000000-0005-0000-0000-0000CD2D0000}"/>
    <cellStyle name="Normal 30 17" xfId="11722" xr:uid="{00000000-0005-0000-0000-0000CE2D0000}"/>
    <cellStyle name="Normal 30 18" xfId="11723" xr:uid="{00000000-0005-0000-0000-0000CF2D0000}"/>
    <cellStyle name="Normal 30 19" xfId="11724" xr:uid="{00000000-0005-0000-0000-0000D02D0000}"/>
    <cellStyle name="Normal 30 2" xfId="11725" xr:uid="{00000000-0005-0000-0000-0000D12D0000}"/>
    <cellStyle name="Normal 30 20" xfId="11726" xr:uid="{00000000-0005-0000-0000-0000D22D0000}"/>
    <cellStyle name="Normal 30 21" xfId="11727" xr:uid="{00000000-0005-0000-0000-0000D32D0000}"/>
    <cellStyle name="Normal 30 22" xfId="11728" xr:uid="{00000000-0005-0000-0000-0000D42D0000}"/>
    <cellStyle name="Normal 30 23" xfId="11729" xr:uid="{00000000-0005-0000-0000-0000D52D0000}"/>
    <cellStyle name="Normal 30 3" xfId="11730" xr:uid="{00000000-0005-0000-0000-0000D62D0000}"/>
    <cellStyle name="Normal 30 4" xfId="11731" xr:uid="{00000000-0005-0000-0000-0000D72D0000}"/>
    <cellStyle name="Normal 30 5" xfId="11732" xr:uid="{00000000-0005-0000-0000-0000D82D0000}"/>
    <cellStyle name="Normal 30 6" xfId="11733" xr:uid="{00000000-0005-0000-0000-0000D92D0000}"/>
    <cellStyle name="Normal 30 7" xfId="11734" xr:uid="{00000000-0005-0000-0000-0000DA2D0000}"/>
    <cellStyle name="Normal 30 8" xfId="11735" xr:uid="{00000000-0005-0000-0000-0000DB2D0000}"/>
    <cellStyle name="Normal 30 9" xfId="11736" xr:uid="{00000000-0005-0000-0000-0000DC2D0000}"/>
    <cellStyle name="Normal 31" xfId="11737" xr:uid="{00000000-0005-0000-0000-0000DD2D0000}"/>
    <cellStyle name="Normal 31 10" xfId="11738" xr:uid="{00000000-0005-0000-0000-0000DE2D0000}"/>
    <cellStyle name="Normal 31 11" xfId="11739" xr:uid="{00000000-0005-0000-0000-0000DF2D0000}"/>
    <cellStyle name="Normal 31 12" xfId="11740" xr:uid="{00000000-0005-0000-0000-0000E02D0000}"/>
    <cellStyle name="Normal 31 13" xfId="11741" xr:uid="{00000000-0005-0000-0000-0000E12D0000}"/>
    <cellStyle name="Normal 31 14" xfId="11742" xr:uid="{00000000-0005-0000-0000-0000E22D0000}"/>
    <cellStyle name="Normal 31 15" xfId="11743" xr:uid="{00000000-0005-0000-0000-0000E32D0000}"/>
    <cellStyle name="Normal 31 16" xfId="11744" xr:uid="{00000000-0005-0000-0000-0000E42D0000}"/>
    <cellStyle name="Normal 31 17" xfId="11745" xr:uid="{00000000-0005-0000-0000-0000E52D0000}"/>
    <cellStyle name="Normal 31 18" xfId="11746" xr:uid="{00000000-0005-0000-0000-0000E62D0000}"/>
    <cellStyle name="Normal 31 19" xfId="11747" xr:uid="{00000000-0005-0000-0000-0000E72D0000}"/>
    <cellStyle name="Normal 31 2" xfId="11748" xr:uid="{00000000-0005-0000-0000-0000E82D0000}"/>
    <cellStyle name="Normal 31 20" xfId="11749" xr:uid="{00000000-0005-0000-0000-0000E92D0000}"/>
    <cellStyle name="Normal 31 21" xfId="11750" xr:uid="{00000000-0005-0000-0000-0000EA2D0000}"/>
    <cellStyle name="Normal 31 22" xfId="11751" xr:uid="{00000000-0005-0000-0000-0000EB2D0000}"/>
    <cellStyle name="Normal 31 23" xfId="11752" xr:uid="{00000000-0005-0000-0000-0000EC2D0000}"/>
    <cellStyle name="Normal 31 3" xfId="11753" xr:uid="{00000000-0005-0000-0000-0000ED2D0000}"/>
    <cellStyle name="Normal 31 4" xfId="11754" xr:uid="{00000000-0005-0000-0000-0000EE2D0000}"/>
    <cellStyle name="Normal 31 5" xfId="11755" xr:uid="{00000000-0005-0000-0000-0000EF2D0000}"/>
    <cellStyle name="Normal 31 6" xfId="11756" xr:uid="{00000000-0005-0000-0000-0000F02D0000}"/>
    <cellStyle name="Normal 31 7" xfId="11757" xr:uid="{00000000-0005-0000-0000-0000F12D0000}"/>
    <cellStyle name="Normal 31 8" xfId="11758" xr:uid="{00000000-0005-0000-0000-0000F22D0000}"/>
    <cellStyle name="Normal 31 9" xfId="11759" xr:uid="{00000000-0005-0000-0000-0000F32D0000}"/>
    <cellStyle name="Normal 32" xfId="11760" xr:uid="{00000000-0005-0000-0000-0000F42D0000}"/>
    <cellStyle name="Normal 32 10" xfId="11761" xr:uid="{00000000-0005-0000-0000-0000F52D0000}"/>
    <cellStyle name="Normal 32 11" xfId="11762" xr:uid="{00000000-0005-0000-0000-0000F62D0000}"/>
    <cellStyle name="Normal 32 12" xfId="11763" xr:uid="{00000000-0005-0000-0000-0000F72D0000}"/>
    <cellStyle name="Normal 32 13" xfId="11764" xr:uid="{00000000-0005-0000-0000-0000F82D0000}"/>
    <cellStyle name="Normal 32 14" xfId="11765" xr:uid="{00000000-0005-0000-0000-0000F92D0000}"/>
    <cellStyle name="Normal 32 15" xfId="11766" xr:uid="{00000000-0005-0000-0000-0000FA2D0000}"/>
    <cellStyle name="Normal 32 16" xfId="11767" xr:uid="{00000000-0005-0000-0000-0000FB2D0000}"/>
    <cellStyle name="Normal 32 17" xfId="11768" xr:uid="{00000000-0005-0000-0000-0000FC2D0000}"/>
    <cellStyle name="Normal 32 18" xfId="11769" xr:uid="{00000000-0005-0000-0000-0000FD2D0000}"/>
    <cellStyle name="Normal 32 19" xfId="11770" xr:uid="{00000000-0005-0000-0000-0000FE2D0000}"/>
    <cellStyle name="Normal 32 2" xfId="11771" xr:uid="{00000000-0005-0000-0000-0000FF2D0000}"/>
    <cellStyle name="Normal 32 20" xfId="11772" xr:uid="{00000000-0005-0000-0000-0000002E0000}"/>
    <cellStyle name="Normal 32 21" xfId="11773" xr:uid="{00000000-0005-0000-0000-0000012E0000}"/>
    <cellStyle name="Normal 32 22" xfId="11774" xr:uid="{00000000-0005-0000-0000-0000022E0000}"/>
    <cellStyle name="Normal 32 23" xfId="11775" xr:uid="{00000000-0005-0000-0000-0000032E0000}"/>
    <cellStyle name="Normal 32 3" xfId="11776" xr:uid="{00000000-0005-0000-0000-0000042E0000}"/>
    <cellStyle name="Normal 32 4" xfId="11777" xr:uid="{00000000-0005-0000-0000-0000052E0000}"/>
    <cellStyle name="Normal 32 5" xfId="11778" xr:uid="{00000000-0005-0000-0000-0000062E0000}"/>
    <cellStyle name="Normal 32 6" xfId="11779" xr:uid="{00000000-0005-0000-0000-0000072E0000}"/>
    <cellStyle name="Normal 32 7" xfId="11780" xr:uid="{00000000-0005-0000-0000-0000082E0000}"/>
    <cellStyle name="Normal 32 8" xfId="11781" xr:uid="{00000000-0005-0000-0000-0000092E0000}"/>
    <cellStyle name="Normal 32 9" xfId="11782" xr:uid="{00000000-0005-0000-0000-00000A2E0000}"/>
    <cellStyle name="Normal 33" xfId="11783" xr:uid="{00000000-0005-0000-0000-00000B2E0000}"/>
    <cellStyle name="Normal 33 10" xfId="11784" xr:uid="{00000000-0005-0000-0000-00000C2E0000}"/>
    <cellStyle name="Normal 33 11" xfId="11785" xr:uid="{00000000-0005-0000-0000-00000D2E0000}"/>
    <cellStyle name="Normal 33 12" xfId="11786" xr:uid="{00000000-0005-0000-0000-00000E2E0000}"/>
    <cellStyle name="Normal 33 13" xfId="11787" xr:uid="{00000000-0005-0000-0000-00000F2E0000}"/>
    <cellStyle name="Normal 33 14" xfId="11788" xr:uid="{00000000-0005-0000-0000-0000102E0000}"/>
    <cellStyle name="Normal 33 15" xfId="11789" xr:uid="{00000000-0005-0000-0000-0000112E0000}"/>
    <cellStyle name="Normal 33 16" xfId="11790" xr:uid="{00000000-0005-0000-0000-0000122E0000}"/>
    <cellStyle name="Normal 33 17" xfId="11791" xr:uid="{00000000-0005-0000-0000-0000132E0000}"/>
    <cellStyle name="Normal 33 18" xfId="11792" xr:uid="{00000000-0005-0000-0000-0000142E0000}"/>
    <cellStyle name="Normal 33 19" xfId="11793" xr:uid="{00000000-0005-0000-0000-0000152E0000}"/>
    <cellStyle name="Normal 33 2" xfId="11794" xr:uid="{00000000-0005-0000-0000-0000162E0000}"/>
    <cellStyle name="Normal 33 20" xfId="11795" xr:uid="{00000000-0005-0000-0000-0000172E0000}"/>
    <cellStyle name="Normal 33 21" xfId="11796" xr:uid="{00000000-0005-0000-0000-0000182E0000}"/>
    <cellStyle name="Normal 33 22" xfId="11797" xr:uid="{00000000-0005-0000-0000-0000192E0000}"/>
    <cellStyle name="Normal 33 23" xfId="11798" xr:uid="{00000000-0005-0000-0000-00001A2E0000}"/>
    <cellStyle name="Normal 33 3" xfId="11799" xr:uid="{00000000-0005-0000-0000-00001B2E0000}"/>
    <cellStyle name="Normal 33 4" xfId="11800" xr:uid="{00000000-0005-0000-0000-00001C2E0000}"/>
    <cellStyle name="Normal 33 5" xfId="11801" xr:uid="{00000000-0005-0000-0000-00001D2E0000}"/>
    <cellStyle name="Normal 33 6" xfId="11802" xr:uid="{00000000-0005-0000-0000-00001E2E0000}"/>
    <cellStyle name="Normal 33 7" xfId="11803" xr:uid="{00000000-0005-0000-0000-00001F2E0000}"/>
    <cellStyle name="Normal 33 8" xfId="11804" xr:uid="{00000000-0005-0000-0000-0000202E0000}"/>
    <cellStyle name="Normal 33 9" xfId="11805" xr:uid="{00000000-0005-0000-0000-0000212E0000}"/>
    <cellStyle name="Normal 34" xfId="11806" xr:uid="{00000000-0005-0000-0000-0000222E0000}"/>
    <cellStyle name="Normal 34 10" xfId="11807" xr:uid="{00000000-0005-0000-0000-0000232E0000}"/>
    <cellStyle name="Normal 34 11" xfId="11808" xr:uid="{00000000-0005-0000-0000-0000242E0000}"/>
    <cellStyle name="Normal 34 12" xfId="11809" xr:uid="{00000000-0005-0000-0000-0000252E0000}"/>
    <cellStyle name="Normal 34 13" xfId="11810" xr:uid="{00000000-0005-0000-0000-0000262E0000}"/>
    <cellStyle name="Normal 34 14" xfId="11811" xr:uid="{00000000-0005-0000-0000-0000272E0000}"/>
    <cellStyle name="Normal 34 15" xfId="11812" xr:uid="{00000000-0005-0000-0000-0000282E0000}"/>
    <cellStyle name="Normal 34 16" xfId="11813" xr:uid="{00000000-0005-0000-0000-0000292E0000}"/>
    <cellStyle name="Normal 34 17" xfId="11814" xr:uid="{00000000-0005-0000-0000-00002A2E0000}"/>
    <cellStyle name="Normal 34 18" xfId="11815" xr:uid="{00000000-0005-0000-0000-00002B2E0000}"/>
    <cellStyle name="Normal 34 19" xfId="11816" xr:uid="{00000000-0005-0000-0000-00002C2E0000}"/>
    <cellStyle name="Normal 34 2" xfId="11817" xr:uid="{00000000-0005-0000-0000-00002D2E0000}"/>
    <cellStyle name="Normal 34 20" xfId="11818" xr:uid="{00000000-0005-0000-0000-00002E2E0000}"/>
    <cellStyle name="Normal 34 21" xfId="11819" xr:uid="{00000000-0005-0000-0000-00002F2E0000}"/>
    <cellStyle name="Normal 34 22" xfId="11820" xr:uid="{00000000-0005-0000-0000-0000302E0000}"/>
    <cellStyle name="Normal 34 23" xfId="11821" xr:uid="{00000000-0005-0000-0000-0000312E0000}"/>
    <cellStyle name="Normal 34 3" xfId="11822" xr:uid="{00000000-0005-0000-0000-0000322E0000}"/>
    <cellStyle name="Normal 34 4" xfId="11823" xr:uid="{00000000-0005-0000-0000-0000332E0000}"/>
    <cellStyle name="Normal 34 5" xfId="11824" xr:uid="{00000000-0005-0000-0000-0000342E0000}"/>
    <cellStyle name="Normal 34 6" xfId="11825" xr:uid="{00000000-0005-0000-0000-0000352E0000}"/>
    <cellStyle name="Normal 34 7" xfId="11826" xr:uid="{00000000-0005-0000-0000-0000362E0000}"/>
    <cellStyle name="Normal 34 8" xfId="11827" xr:uid="{00000000-0005-0000-0000-0000372E0000}"/>
    <cellStyle name="Normal 34 9" xfId="11828" xr:uid="{00000000-0005-0000-0000-0000382E0000}"/>
    <cellStyle name="Normal 35" xfId="11829" xr:uid="{00000000-0005-0000-0000-0000392E0000}"/>
    <cellStyle name="Normal 35 10" xfId="11830" xr:uid="{00000000-0005-0000-0000-00003A2E0000}"/>
    <cellStyle name="Normal 35 11" xfId="11831" xr:uid="{00000000-0005-0000-0000-00003B2E0000}"/>
    <cellStyle name="Normal 35 12" xfId="11832" xr:uid="{00000000-0005-0000-0000-00003C2E0000}"/>
    <cellStyle name="Normal 35 13" xfId="11833" xr:uid="{00000000-0005-0000-0000-00003D2E0000}"/>
    <cellStyle name="Normal 35 14" xfId="11834" xr:uid="{00000000-0005-0000-0000-00003E2E0000}"/>
    <cellStyle name="Normal 35 15" xfId="11835" xr:uid="{00000000-0005-0000-0000-00003F2E0000}"/>
    <cellStyle name="Normal 35 16" xfId="11836" xr:uid="{00000000-0005-0000-0000-0000402E0000}"/>
    <cellStyle name="Normal 35 17" xfId="11837" xr:uid="{00000000-0005-0000-0000-0000412E0000}"/>
    <cellStyle name="Normal 35 18" xfId="11838" xr:uid="{00000000-0005-0000-0000-0000422E0000}"/>
    <cellStyle name="Normal 35 19" xfId="11839" xr:uid="{00000000-0005-0000-0000-0000432E0000}"/>
    <cellStyle name="Normal 35 2" xfId="11840" xr:uid="{00000000-0005-0000-0000-0000442E0000}"/>
    <cellStyle name="Normal 35 20" xfId="11841" xr:uid="{00000000-0005-0000-0000-0000452E0000}"/>
    <cellStyle name="Normal 35 21" xfId="11842" xr:uid="{00000000-0005-0000-0000-0000462E0000}"/>
    <cellStyle name="Normal 35 22" xfId="11843" xr:uid="{00000000-0005-0000-0000-0000472E0000}"/>
    <cellStyle name="Normal 35 23" xfId="11844" xr:uid="{00000000-0005-0000-0000-0000482E0000}"/>
    <cellStyle name="Normal 35 3" xfId="11845" xr:uid="{00000000-0005-0000-0000-0000492E0000}"/>
    <cellStyle name="Normal 35 4" xfId="11846" xr:uid="{00000000-0005-0000-0000-00004A2E0000}"/>
    <cellStyle name="Normal 35 5" xfId="11847" xr:uid="{00000000-0005-0000-0000-00004B2E0000}"/>
    <cellStyle name="Normal 35 6" xfId="11848" xr:uid="{00000000-0005-0000-0000-00004C2E0000}"/>
    <cellStyle name="Normal 35 7" xfId="11849" xr:uid="{00000000-0005-0000-0000-00004D2E0000}"/>
    <cellStyle name="Normal 35 8" xfId="11850" xr:uid="{00000000-0005-0000-0000-00004E2E0000}"/>
    <cellStyle name="Normal 35 9" xfId="11851" xr:uid="{00000000-0005-0000-0000-00004F2E0000}"/>
    <cellStyle name="Normal 36" xfId="11852" xr:uid="{00000000-0005-0000-0000-0000502E0000}"/>
    <cellStyle name="Normal 36 10" xfId="11853" xr:uid="{00000000-0005-0000-0000-0000512E0000}"/>
    <cellStyle name="Normal 36 11" xfId="11854" xr:uid="{00000000-0005-0000-0000-0000522E0000}"/>
    <cellStyle name="Normal 36 11 2" xfId="11855" xr:uid="{00000000-0005-0000-0000-0000532E0000}"/>
    <cellStyle name="Normal 36 12" xfId="11856" xr:uid="{00000000-0005-0000-0000-0000542E0000}"/>
    <cellStyle name="Normal 36 12 2" xfId="11857" xr:uid="{00000000-0005-0000-0000-0000552E0000}"/>
    <cellStyle name="Normal 36 13" xfId="11858" xr:uid="{00000000-0005-0000-0000-0000562E0000}"/>
    <cellStyle name="Normal 36 13 2" xfId="11859" xr:uid="{00000000-0005-0000-0000-0000572E0000}"/>
    <cellStyle name="Normal 36 14" xfId="11860" xr:uid="{00000000-0005-0000-0000-0000582E0000}"/>
    <cellStyle name="Normal 36 15" xfId="11861" xr:uid="{00000000-0005-0000-0000-0000592E0000}"/>
    <cellStyle name="Normal 36 2" xfId="11862" xr:uid="{00000000-0005-0000-0000-00005A2E0000}"/>
    <cellStyle name="Normal 36 2 10" xfId="11863" xr:uid="{00000000-0005-0000-0000-00005B2E0000}"/>
    <cellStyle name="Normal 36 2 11" xfId="11864" xr:uid="{00000000-0005-0000-0000-00005C2E0000}"/>
    <cellStyle name="Normal 36 2 2" xfId="11865" xr:uid="{00000000-0005-0000-0000-00005D2E0000}"/>
    <cellStyle name="Normal 36 2 2 2" xfId="11866" xr:uid="{00000000-0005-0000-0000-00005E2E0000}"/>
    <cellStyle name="Normal 36 2 2 2 2" xfId="11867" xr:uid="{00000000-0005-0000-0000-00005F2E0000}"/>
    <cellStyle name="Normal 36 2 2 2 2 2" xfId="11868" xr:uid="{00000000-0005-0000-0000-0000602E0000}"/>
    <cellStyle name="Normal 36 2 2 2 2 2 2" xfId="11869" xr:uid="{00000000-0005-0000-0000-0000612E0000}"/>
    <cellStyle name="Normal 36 2 2 2 2 2 2 2" xfId="11870" xr:uid="{00000000-0005-0000-0000-0000622E0000}"/>
    <cellStyle name="Normal 36 2 2 2 2 2 2 2 2" xfId="11871" xr:uid="{00000000-0005-0000-0000-0000632E0000}"/>
    <cellStyle name="Normal 36 2 2 2 2 2 2 2 2 2" xfId="11872" xr:uid="{00000000-0005-0000-0000-0000642E0000}"/>
    <cellStyle name="Normal 36 2 2 2 2 2 2 2 3" xfId="11873" xr:uid="{00000000-0005-0000-0000-0000652E0000}"/>
    <cellStyle name="Normal 36 2 2 2 2 2 2 2 4" xfId="11874" xr:uid="{00000000-0005-0000-0000-0000662E0000}"/>
    <cellStyle name="Normal 36 2 2 2 2 2 2 3" xfId="11875" xr:uid="{00000000-0005-0000-0000-0000672E0000}"/>
    <cellStyle name="Normal 36 2 2 2 2 2 2 4" xfId="11876" xr:uid="{00000000-0005-0000-0000-0000682E0000}"/>
    <cellStyle name="Normal 36 2 2 2 2 2 2 5" xfId="11877" xr:uid="{00000000-0005-0000-0000-0000692E0000}"/>
    <cellStyle name="Normal 36 2 2 2 2 2 2 5 2" xfId="11878" xr:uid="{00000000-0005-0000-0000-00006A2E0000}"/>
    <cellStyle name="Normal 36 2 2 2 2 2 2 6" xfId="11879" xr:uid="{00000000-0005-0000-0000-00006B2E0000}"/>
    <cellStyle name="Normal 36 2 2 2 2 2 3" xfId="11880" xr:uid="{00000000-0005-0000-0000-00006C2E0000}"/>
    <cellStyle name="Normal 36 2 2 2 2 2 4" xfId="11881" xr:uid="{00000000-0005-0000-0000-00006D2E0000}"/>
    <cellStyle name="Normal 36 2 2 2 2 2 4 2" xfId="11882" xr:uid="{00000000-0005-0000-0000-00006E2E0000}"/>
    <cellStyle name="Normal 36 2 2 2 2 2 4 2 2" xfId="11883" xr:uid="{00000000-0005-0000-0000-00006F2E0000}"/>
    <cellStyle name="Normal 36 2 2 2 2 2 4 3" xfId="11884" xr:uid="{00000000-0005-0000-0000-0000702E0000}"/>
    <cellStyle name="Normal 36 2 2 2 2 2 4 4" xfId="11885" xr:uid="{00000000-0005-0000-0000-0000712E0000}"/>
    <cellStyle name="Normal 36 2 2 2 2 2 5" xfId="11886" xr:uid="{00000000-0005-0000-0000-0000722E0000}"/>
    <cellStyle name="Normal 36 2 2 2 2 2 6" xfId="11887" xr:uid="{00000000-0005-0000-0000-0000732E0000}"/>
    <cellStyle name="Normal 36 2 2 2 2 2 6 2" xfId="11888" xr:uid="{00000000-0005-0000-0000-0000742E0000}"/>
    <cellStyle name="Normal 36 2 2 2 2 2 7" xfId="11889" xr:uid="{00000000-0005-0000-0000-0000752E0000}"/>
    <cellStyle name="Normal 36 2 2 2 2 3" xfId="11890" xr:uid="{00000000-0005-0000-0000-0000762E0000}"/>
    <cellStyle name="Normal 36 2 2 2 2 3 2" xfId="11891" xr:uid="{00000000-0005-0000-0000-0000772E0000}"/>
    <cellStyle name="Normal 36 2 2 2 2 3 2 2" xfId="11892" xr:uid="{00000000-0005-0000-0000-0000782E0000}"/>
    <cellStyle name="Normal 36 2 2 2 2 3 2 2 2" xfId="11893" xr:uid="{00000000-0005-0000-0000-0000792E0000}"/>
    <cellStyle name="Normal 36 2 2 2 2 3 2 3" xfId="11894" xr:uid="{00000000-0005-0000-0000-00007A2E0000}"/>
    <cellStyle name="Normal 36 2 2 2 2 3 2 4" xfId="11895" xr:uid="{00000000-0005-0000-0000-00007B2E0000}"/>
    <cellStyle name="Normal 36 2 2 2 2 3 3" xfId="11896" xr:uid="{00000000-0005-0000-0000-00007C2E0000}"/>
    <cellStyle name="Normal 36 2 2 2 2 3 4" xfId="11897" xr:uid="{00000000-0005-0000-0000-00007D2E0000}"/>
    <cellStyle name="Normal 36 2 2 2 2 3 5" xfId="11898" xr:uid="{00000000-0005-0000-0000-00007E2E0000}"/>
    <cellStyle name="Normal 36 2 2 2 2 3 5 2" xfId="11899" xr:uid="{00000000-0005-0000-0000-00007F2E0000}"/>
    <cellStyle name="Normal 36 2 2 2 2 3 6" xfId="11900" xr:uid="{00000000-0005-0000-0000-0000802E0000}"/>
    <cellStyle name="Normal 36 2 2 2 2 4" xfId="11901" xr:uid="{00000000-0005-0000-0000-0000812E0000}"/>
    <cellStyle name="Normal 36 2 2 2 2 4 2" xfId="11902" xr:uid="{00000000-0005-0000-0000-0000822E0000}"/>
    <cellStyle name="Normal 36 2 2 2 2 4 2 2" xfId="11903" xr:uid="{00000000-0005-0000-0000-0000832E0000}"/>
    <cellStyle name="Normal 36 2 2 2 2 4 3" xfId="11904" xr:uid="{00000000-0005-0000-0000-0000842E0000}"/>
    <cellStyle name="Normal 36 2 2 2 2 4 4" xfId="11905" xr:uid="{00000000-0005-0000-0000-0000852E0000}"/>
    <cellStyle name="Normal 36 2 2 2 2 5" xfId="11906" xr:uid="{00000000-0005-0000-0000-0000862E0000}"/>
    <cellStyle name="Normal 36 2 2 2 2 6" xfId="11907" xr:uid="{00000000-0005-0000-0000-0000872E0000}"/>
    <cellStyle name="Normal 36 2 2 2 2 6 2" xfId="11908" xr:uid="{00000000-0005-0000-0000-0000882E0000}"/>
    <cellStyle name="Normal 36 2 2 2 2 7" xfId="11909" xr:uid="{00000000-0005-0000-0000-0000892E0000}"/>
    <cellStyle name="Normal 36 2 2 2 3" xfId="11910" xr:uid="{00000000-0005-0000-0000-00008A2E0000}"/>
    <cellStyle name="Normal 36 2 2 2 3 2" xfId="11911" xr:uid="{00000000-0005-0000-0000-00008B2E0000}"/>
    <cellStyle name="Normal 36 2 2 2 3 2 2" xfId="11912" xr:uid="{00000000-0005-0000-0000-00008C2E0000}"/>
    <cellStyle name="Normal 36 2 2 2 3 2 2 2" xfId="11913" xr:uid="{00000000-0005-0000-0000-00008D2E0000}"/>
    <cellStyle name="Normal 36 2 2 2 3 2 3" xfId="11914" xr:uid="{00000000-0005-0000-0000-00008E2E0000}"/>
    <cellStyle name="Normal 36 2 2 2 3 2 4" xfId="11915" xr:uid="{00000000-0005-0000-0000-00008F2E0000}"/>
    <cellStyle name="Normal 36 2 2 2 3 3" xfId="11916" xr:uid="{00000000-0005-0000-0000-0000902E0000}"/>
    <cellStyle name="Normal 36 2 2 2 3 4" xfId="11917" xr:uid="{00000000-0005-0000-0000-0000912E0000}"/>
    <cellStyle name="Normal 36 2 2 2 3 5" xfId="11918" xr:uid="{00000000-0005-0000-0000-0000922E0000}"/>
    <cellStyle name="Normal 36 2 2 2 3 5 2" xfId="11919" xr:uid="{00000000-0005-0000-0000-0000932E0000}"/>
    <cellStyle name="Normal 36 2 2 2 3 6" xfId="11920" xr:uid="{00000000-0005-0000-0000-0000942E0000}"/>
    <cellStyle name="Normal 36 2 2 2 4" xfId="11921" xr:uid="{00000000-0005-0000-0000-0000952E0000}"/>
    <cellStyle name="Normal 36 2 2 2 5" xfId="11922" xr:uid="{00000000-0005-0000-0000-0000962E0000}"/>
    <cellStyle name="Normal 36 2 2 2 5 2" xfId="11923" xr:uid="{00000000-0005-0000-0000-0000972E0000}"/>
    <cellStyle name="Normal 36 2 2 2 5 2 2" xfId="11924" xr:uid="{00000000-0005-0000-0000-0000982E0000}"/>
    <cellStyle name="Normal 36 2 2 2 5 3" xfId="11925" xr:uid="{00000000-0005-0000-0000-0000992E0000}"/>
    <cellStyle name="Normal 36 2 2 2 5 4" xfId="11926" xr:uid="{00000000-0005-0000-0000-00009A2E0000}"/>
    <cellStyle name="Normal 36 2 2 2 6" xfId="11927" xr:uid="{00000000-0005-0000-0000-00009B2E0000}"/>
    <cellStyle name="Normal 36 2 2 2 7" xfId="11928" xr:uid="{00000000-0005-0000-0000-00009C2E0000}"/>
    <cellStyle name="Normal 36 2 2 2 7 2" xfId="11929" xr:uid="{00000000-0005-0000-0000-00009D2E0000}"/>
    <cellStyle name="Normal 36 2 2 2 8" xfId="11930" xr:uid="{00000000-0005-0000-0000-00009E2E0000}"/>
    <cellStyle name="Normal 36 2 2 3" xfId="11931" xr:uid="{00000000-0005-0000-0000-00009F2E0000}"/>
    <cellStyle name="Normal 36 2 2 3 2" xfId="11932" xr:uid="{00000000-0005-0000-0000-0000A02E0000}"/>
    <cellStyle name="Normal 36 2 2 3 2 2" xfId="11933" xr:uid="{00000000-0005-0000-0000-0000A12E0000}"/>
    <cellStyle name="Normal 36 2 2 3 2 2 2" xfId="11934" xr:uid="{00000000-0005-0000-0000-0000A22E0000}"/>
    <cellStyle name="Normal 36 2 2 3 2 2 2 2" xfId="11935" xr:uid="{00000000-0005-0000-0000-0000A32E0000}"/>
    <cellStyle name="Normal 36 2 2 3 2 2 3" xfId="11936" xr:uid="{00000000-0005-0000-0000-0000A42E0000}"/>
    <cellStyle name="Normal 36 2 2 3 2 2 4" xfId="11937" xr:uid="{00000000-0005-0000-0000-0000A52E0000}"/>
    <cellStyle name="Normal 36 2 2 3 2 3" xfId="11938" xr:uid="{00000000-0005-0000-0000-0000A62E0000}"/>
    <cellStyle name="Normal 36 2 2 3 2 4" xfId="11939" xr:uid="{00000000-0005-0000-0000-0000A72E0000}"/>
    <cellStyle name="Normal 36 2 2 3 2 5" xfId="11940" xr:uid="{00000000-0005-0000-0000-0000A82E0000}"/>
    <cellStyle name="Normal 36 2 2 3 2 5 2" xfId="11941" xr:uid="{00000000-0005-0000-0000-0000A92E0000}"/>
    <cellStyle name="Normal 36 2 2 3 2 6" xfId="11942" xr:uid="{00000000-0005-0000-0000-0000AA2E0000}"/>
    <cellStyle name="Normal 36 2 2 3 3" xfId="11943" xr:uid="{00000000-0005-0000-0000-0000AB2E0000}"/>
    <cellStyle name="Normal 36 2 2 3 4" xfId="11944" xr:uid="{00000000-0005-0000-0000-0000AC2E0000}"/>
    <cellStyle name="Normal 36 2 2 3 4 2" xfId="11945" xr:uid="{00000000-0005-0000-0000-0000AD2E0000}"/>
    <cellStyle name="Normal 36 2 2 3 4 2 2" xfId="11946" xr:uid="{00000000-0005-0000-0000-0000AE2E0000}"/>
    <cellStyle name="Normal 36 2 2 3 4 3" xfId="11947" xr:uid="{00000000-0005-0000-0000-0000AF2E0000}"/>
    <cellStyle name="Normal 36 2 2 3 4 4" xfId="11948" xr:uid="{00000000-0005-0000-0000-0000B02E0000}"/>
    <cellStyle name="Normal 36 2 2 3 5" xfId="11949" xr:uid="{00000000-0005-0000-0000-0000B12E0000}"/>
    <cellStyle name="Normal 36 2 2 3 6" xfId="11950" xr:uid="{00000000-0005-0000-0000-0000B22E0000}"/>
    <cellStyle name="Normal 36 2 2 3 6 2" xfId="11951" xr:uid="{00000000-0005-0000-0000-0000B32E0000}"/>
    <cellStyle name="Normal 36 2 2 3 7" xfId="11952" xr:uid="{00000000-0005-0000-0000-0000B42E0000}"/>
    <cellStyle name="Normal 36 2 2 4" xfId="11953" xr:uid="{00000000-0005-0000-0000-0000B52E0000}"/>
    <cellStyle name="Normal 36 2 2 4 2" xfId="11954" xr:uid="{00000000-0005-0000-0000-0000B62E0000}"/>
    <cellStyle name="Normal 36 2 2 4 2 2" xfId="11955" xr:uid="{00000000-0005-0000-0000-0000B72E0000}"/>
    <cellStyle name="Normal 36 2 2 4 2 2 2" xfId="11956" xr:uid="{00000000-0005-0000-0000-0000B82E0000}"/>
    <cellStyle name="Normal 36 2 2 4 2 3" xfId="11957" xr:uid="{00000000-0005-0000-0000-0000B92E0000}"/>
    <cellStyle name="Normal 36 2 2 4 2 4" xfId="11958" xr:uid="{00000000-0005-0000-0000-0000BA2E0000}"/>
    <cellStyle name="Normal 36 2 2 4 3" xfId="11959" xr:uid="{00000000-0005-0000-0000-0000BB2E0000}"/>
    <cellStyle name="Normal 36 2 2 4 4" xfId="11960" xr:uid="{00000000-0005-0000-0000-0000BC2E0000}"/>
    <cellStyle name="Normal 36 2 2 4 5" xfId="11961" xr:uid="{00000000-0005-0000-0000-0000BD2E0000}"/>
    <cellStyle name="Normal 36 2 2 4 5 2" xfId="11962" xr:uid="{00000000-0005-0000-0000-0000BE2E0000}"/>
    <cellStyle name="Normal 36 2 2 4 6" xfId="11963" xr:uid="{00000000-0005-0000-0000-0000BF2E0000}"/>
    <cellStyle name="Normal 36 2 2 5" xfId="11964" xr:uid="{00000000-0005-0000-0000-0000C02E0000}"/>
    <cellStyle name="Normal 36 2 2 5 2" xfId="11965" xr:uid="{00000000-0005-0000-0000-0000C12E0000}"/>
    <cellStyle name="Normal 36 2 2 5 2 2" xfId="11966" xr:uid="{00000000-0005-0000-0000-0000C22E0000}"/>
    <cellStyle name="Normal 36 2 2 5 3" xfId="11967" xr:uid="{00000000-0005-0000-0000-0000C32E0000}"/>
    <cellStyle name="Normal 36 2 2 5 4" xfId="11968" xr:uid="{00000000-0005-0000-0000-0000C42E0000}"/>
    <cellStyle name="Normal 36 2 2 6" xfId="11969" xr:uid="{00000000-0005-0000-0000-0000C52E0000}"/>
    <cellStyle name="Normal 36 2 2 7" xfId="11970" xr:uid="{00000000-0005-0000-0000-0000C62E0000}"/>
    <cellStyle name="Normal 36 2 2 7 2" xfId="11971" xr:uid="{00000000-0005-0000-0000-0000C72E0000}"/>
    <cellStyle name="Normal 36 2 2 8" xfId="11972" xr:uid="{00000000-0005-0000-0000-0000C82E0000}"/>
    <cellStyle name="Normal 36 2 3" xfId="11973" xr:uid="{00000000-0005-0000-0000-0000C92E0000}"/>
    <cellStyle name="Normal 36 2 3 2" xfId="11974" xr:uid="{00000000-0005-0000-0000-0000CA2E0000}"/>
    <cellStyle name="Normal 36 2 3 2 2" xfId="11975" xr:uid="{00000000-0005-0000-0000-0000CB2E0000}"/>
    <cellStyle name="Normal 36 2 3 2 2 2" xfId="11976" xr:uid="{00000000-0005-0000-0000-0000CC2E0000}"/>
    <cellStyle name="Normal 36 2 3 2 2 2 2" xfId="11977" xr:uid="{00000000-0005-0000-0000-0000CD2E0000}"/>
    <cellStyle name="Normal 36 2 3 2 2 2 2 2" xfId="11978" xr:uid="{00000000-0005-0000-0000-0000CE2E0000}"/>
    <cellStyle name="Normal 36 2 3 2 2 2 3" xfId="11979" xr:uid="{00000000-0005-0000-0000-0000CF2E0000}"/>
    <cellStyle name="Normal 36 2 3 2 2 2 4" xfId="11980" xr:uid="{00000000-0005-0000-0000-0000D02E0000}"/>
    <cellStyle name="Normal 36 2 3 2 2 3" xfId="11981" xr:uid="{00000000-0005-0000-0000-0000D12E0000}"/>
    <cellStyle name="Normal 36 2 3 2 2 4" xfId="11982" xr:uid="{00000000-0005-0000-0000-0000D22E0000}"/>
    <cellStyle name="Normal 36 2 3 2 2 5" xfId="11983" xr:uid="{00000000-0005-0000-0000-0000D32E0000}"/>
    <cellStyle name="Normal 36 2 3 2 2 5 2" xfId="11984" xr:uid="{00000000-0005-0000-0000-0000D42E0000}"/>
    <cellStyle name="Normal 36 2 3 2 2 6" xfId="11985" xr:uid="{00000000-0005-0000-0000-0000D52E0000}"/>
    <cellStyle name="Normal 36 2 3 2 3" xfId="11986" xr:uid="{00000000-0005-0000-0000-0000D62E0000}"/>
    <cellStyle name="Normal 36 2 3 2 4" xfId="11987" xr:uid="{00000000-0005-0000-0000-0000D72E0000}"/>
    <cellStyle name="Normal 36 2 3 2 4 2" xfId="11988" xr:uid="{00000000-0005-0000-0000-0000D82E0000}"/>
    <cellStyle name="Normal 36 2 3 2 4 2 2" xfId="11989" xr:uid="{00000000-0005-0000-0000-0000D92E0000}"/>
    <cellStyle name="Normal 36 2 3 2 4 3" xfId="11990" xr:uid="{00000000-0005-0000-0000-0000DA2E0000}"/>
    <cellStyle name="Normal 36 2 3 2 4 4" xfId="11991" xr:uid="{00000000-0005-0000-0000-0000DB2E0000}"/>
    <cellStyle name="Normal 36 2 3 2 5" xfId="11992" xr:uid="{00000000-0005-0000-0000-0000DC2E0000}"/>
    <cellStyle name="Normal 36 2 3 2 6" xfId="11993" xr:uid="{00000000-0005-0000-0000-0000DD2E0000}"/>
    <cellStyle name="Normal 36 2 3 2 6 2" xfId="11994" xr:uid="{00000000-0005-0000-0000-0000DE2E0000}"/>
    <cellStyle name="Normal 36 2 3 2 7" xfId="11995" xr:uid="{00000000-0005-0000-0000-0000DF2E0000}"/>
    <cellStyle name="Normal 36 2 3 3" xfId="11996" xr:uid="{00000000-0005-0000-0000-0000E02E0000}"/>
    <cellStyle name="Normal 36 2 3 3 2" xfId="11997" xr:uid="{00000000-0005-0000-0000-0000E12E0000}"/>
    <cellStyle name="Normal 36 2 3 3 2 2" xfId="11998" xr:uid="{00000000-0005-0000-0000-0000E22E0000}"/>
    <cellStyle name="Normal 36 2 3 3 2 2 2" xfId="11999" xr:uid="{00000000-0005-0000-0000-0000E32E0000}"/>
    <cellStyle name="Normal 36 2 3 3 2 3" xfId="12000" xr:uid="{00000000-0005-0000-0000-0000E42E0000}"/>
    <cellStyle name="Normal 36 2 3 3 2 4" xfId="12001" xr:uid="{00000000-0005-0000-0000-0000E52E0000}"/>
    <cellStyle name="Normal 36 2 3 3 3" xfId="12002" xr:uid="{00000000-0005-0000-0000-0000E62E0000}"/>
    <cellStyle name="Normal 36 2 3 3 4" xfId="12003" xr:uid="{00000000-0005-0000-0000-0000E72E0000}"/>
    <cellStyle name="Normal 36 2 3 3 5" xfId="12004" xr:uid="{00000000-0005-0000-0000-0000E82E0000}"/>
    <cellStyle name="Normal 36 2 3 3 5 2" xfId="12005" xr:uid="{00000000-0005-0000-0000-0000E92E0000}"/>
    <cellStyle name="Normal 36 2 3 3 6" xfId="12006" xr:uid="{00000000-0005-0000-0000-0000EA2E0000}"/>
    <cellStyle name="Normal 36 2 3 4" xfId="12007" xr:uid="{00000000-0005-0000-0000-0000EB2E0000}"/>
    <cellStyle name="Normal 36 2 3 4 2" xfId="12008" xr:uid="{00000000-0005-0000-0000-0000EC2E0000}"/>
    <cellStyle name="Normal 36 2 3 4 2 2" xfId="12009" xr:uid="{00000000-0005-0000-0000-0000ED2E0000}"/>
    <cellStyle name="Normal 36 2 3 4 3" xfId="12010" xr:uid="{00000000-0005-0000-0000-0000EE2E0000}"/>
    <cellStyle name="Normal 36 2 3 4 4" xfId="12011" xr:uid="{00000000-0005-0000-0000-0000EF2E0000}"/>
    <cellStyle name="Normal 36 2 3 5" xfId="12012" xr:uid="{00000000-0005-0000-0000-0000F02E0000}"/>
    <cellStyle name="Normal 36 2 3 6" xfId="12013" xr:uid="{00000000-0005-0000-0000-0000F12E0000}"/>
    <cellStyle name="Normal 36 2 3 6 2" xfId="12014" xr:uid="{00000000-0005-0000-0000-0000F22E0000}"/>
    <cellStyle name="Normal 36 2 3 7" xfId="12015" xr:uid="{00000000-0005-0000-0000-0000F32E0000}"/>
    <cellStyle name="Normal 36 2 4" xfId="12016" xr:uid="{00000000-0005-0000-0000-0000F42E0000}"/>
    <cellStyle name="Normal 36 2 4 2" xfId="12017" xr:uid="{00000000-0005-0000-0000-0000F52E0000}"/>
    <cellStyle name="Normal 36 2 4 2 2" xfId="12018" xr:uid="{00000000-0005-0000-0000-0000F62E0000}"/>
    <cellStyle name="Normal 36 2 4 2 2 2" xfId="12019" xr:uid="{00000000-0005-0000-0000-0000F72E0000}"/>
    <cellStyle name="Normal 36 2 4 2 3" xfId="12020" xr:uid="{00000000-0005-0000-0000-0000F82E0000}"/>
    <cellStyle name="Normal 36 2 4 2 4" xfId="12021" xr:uid="{00000000-0005-0000-0000-0000F92E0000}"/>
    <cellStyle name="Normal 36 2 4 3" xfId="12022" xr:uid="{00000000-0005-0000-0000-0000FA2E0000}"/>
    <cellStyle name="Normal 36 2 4 4" xfId="12023" xr:uid="{00000000-0005-0000-0000-0000FB2E0000}"/>
    <cellStyle name="Normal 36 2 4 5" xfId="12024" xr:uid="{00000000-0005-0000-0000-0000FC2E0000}"/>
    <cellStyle name="Normal 36 2 4 5 2" xfId="12025" xr:uid="{00000000-0005-0000-0000-0000FD2E0000}"/>
    <cellStyle name="Normal 36 2 4 6" xfId="12026" xr:uid="{00000000-0005-0000-0000-0000FE2E0000}"/>
    <cellStyle name="Normal 36 2 5" xfId="12027" xr:uid="{00000000-0005-0000-0000-0000FF2E0000}"/>
    <cellStyle name="Normal 36 2 6" xfId="12028" xr:uid="{00000000-0005-0000-0000-0000002F0000}"/>
    <cellStyle name="Normal 36 2 6 2" xfId="12029" xr:uid="{00000000-0005-0000-0000-0000012F0000}"/>
    <cellStyle name="Normal 36 2 6 2 2" xfId="12030" xr:uid="{00000000-0005-0000-0000-0000022F0000}"/>
    <cellStyle name="Normal 36 2 6 3" xfId="12031" xr:uid="{00000000-0005-0000-0000-0000032F0000}"/>
    <cellStyle name="Normal 36 2 6 4" xfId="12032" xr:uid="{00000000-0005-0000-0000-0000042F0000}"/>
    <cellStyle name="Normal 36 2 7" xfId="12033" xr:uid="{00000000-0005-0000-0000-0000052F0000}"/>
    <cellStyle name="Normal 36 2 8" xfId="12034" xr:uid="{00000000-0005-0000-0000-0000062F0000}"/>
    <cellStyle name="Normal 36 2 8 2" xfId="12035" xr:uid="{00000000-0005-0000-0000-0000072F0000}"/>
    <cellStyle name="Normal 36 2 9" xfId="12036" xr:uid="{00000000-0005-0000-0000-0000082F0000}"/>
    <cellStyle name="Normal 36 3" xfId="12037" xr:uid="{00000000-0005-0000-0000-0000092F0000}"/>
    <cellStyle name="Normal 36 3 2" xfId="12038" xr:uid="{00000000-0005-0000-0000-00000A2F0000}"/>
    <cellStyle name="Normal 36 3 2 2" xfId="12039" xr:uid="{00000000-0005-0000-0000-00000B2F0000}"/>
    <cellStyle name="Normal 36 3 2 2 2" xfId="12040" xr:uid="{00000000-0005-0000-0000-00000C2F0000}"/>
    <cellStyle name="Normal 36 3 2 2 2 2" xfId="12041" xr:uid="{00000000-0005-0000-0000-00000D2F0000}"/>
    <cellStyle name="Normal 36 3 2 2 2 2 2" xfId="12042" xr:uid="{00000000-0005-0000-0000-00000E2F0000}"/>
    <cellStyle name="Normal 36 3 2 2 2 2 2 2" xfId="12043" xr:uid="{00000000-0005-0000-0000-00000F2F0000}"/>
    <cellStyle name="Normal 36 3 2 2 2 2 3" xfId="12044" xr:uid="{00000000-0005-0000-0000-0000102F0000}"/>
    <cellStyle name="Normal 36 3 2 2 2 2 4" xfId="12045" xr:uid="{00000000-0005-0000-0000-0000112F0000}"/>
    <cellStyle name="Normal 36 3 2 2 2 3" xfId="12046" xr:uid="{00000000-0005-0000-0000-0000122F0000}"/>
    <cellStyle name="Normal 36 3 2 2 2 4" xfId="12047" xr:uid="{00000000-0005-0000-0000-0000132F0000}"/>
    <cellStyle name="Normal 36 3 2 2 2 5" xfId="12048" xr:uid="{00000000-0005-0000-0000-0000142F0000}"/>
    <cellStyle name="Normal 36 3 2 2 2 5 2" xfId="12049" xr:uid="{00000000-0005-0000-0000-0000152F0000}"/>
    <cellStyle name="Normal 36 3 2 2 2 6" xfId="12050" xr:uid="{00000000-0005-0000-0000-0000162F0000}"/>
    <cellStyle name="Normal 36 3 2 2 3" xfId="12051" xr:uid="{00000000-0005-0000-0000-0000172F0000}"/>
    <cellStyle name="Normal 36 3 2 2 4" xfId="12052" xr:uid="{00000000-0005-0000-0000-0000182F0000}"/>
    <cellStyle name="Normal 36 3 2 2 4 2" xfId="12053" xr:uid="{00000000-0005-0000-0000-0000192F0000}"/>
    <cellStyle name="Normal 36 3 2 2 4 2 2" xfId="12054" xr:uid="{00000000-0005-0000-0000-00001A2F0000}"/>
    <cellStyle name="Normal 36 3 2 2 4 3" xfId="12055" xr:uid="{00000000-0005-0000-0000-00001B2F0000}"/>
    <cellStyle name="Normal 36 3 2 2 4 4" xfId="12056" xr:uid="{00000000-0005-0000-0000-00001C2F0000}"/>
    <cellStyle name="Normal 36 3 2 2 5" xfId="12057" xr:uid="{00000000-0005-0000-0000-00001D2F0000}"/>
    <cellStyle name="Normal 36 3 2 2 6" xfId="12058" xr:uid="{00000000-0005-0000-0000-00001E2F0000}"/>
    <cellStyle name="Normal 36 3 2 2 6 2" xfId="12059" xr:uid="{00000000-0005-0000-0000-00001F2F0000}"/>
    <cellStyle name="Normal 36 3 2 2 7" xfId="12060" xr:uid="{00000000-0005-0000-0000-0000202F0000}"/>
    <cellStyle name="Normal 36 3 2 3" xfId="12061" xr:uid="{00000000-0005-0000-0000-0000212F0000}"/>
    <cellStyle name="Normal 36 3 2 3 2" xfId="12062" xr:uid="{00000000-0005-0000-0000-0000222F0000}"/>
    <cellStyle name="Normal 36 3 2 3 2 2" xfId="12063" xr:uid="{00000000-0005-0000-0000-0000232F0000}"/>
    <cellStyle name="Normal 36 3 2 3 2 2 2" xfId="12064" xr:uid="{00000000-0005-0000-0000-0000242F0000}"/>
    <cellStyle name="Normal 36 3 2 3 2 3" xfId="12065" xr:uid="{00000000-0005-0000-0000-0000252F0000}"/>
    <cellStyle name="Normal 36 3 2 3 2 4" xfId="12066" xr:uid="{00000000-0005-0000-0000-0000262F0000}"/>
    <cellStyle name="Normal 36 3 2 3 3" xfId="12067" xr:uid="{00000000-0005-0000-0000-0000272F0000}"/>
    <cellStyle name="Normal 36 3 2 3 4" xfId="12068" xr:uid="{00000000-0005-0000-0000-0000282F0000}"/>
    <cellStyle name="Normal 36 3 2 3 5" xfId="12069" xr:uid="{00000000-0005-0000-0000-0000292F0000}"/>
    <cellStyle name="Normal 36 3 2 3 5 2" xfId="12070" xr:uid="{00000000-0005-0000-0000-00002A2F0000}"/>
    <cellStyle name="Normal 36 3 2 3 6" xfId="12071" xr:uid="{00000000-0005-0000-0000-00002B2F0000}"/>
    <cellStyle name="Normal 36 3 2 4" xfId="12072" xr:uid="{00000000-0005-0000-0000-00002C2F0000}"/>
    <cellStyle name="Normal 36 3 2 4 2" xfId="12073" xr:uid="{00000000-0005-0000-0000-00002D2F0000}"/>
    <cellStyle name="Normal 36 3 2 4 2 2" xfId="12074" xr:uid="{00000000-0005-0000-0000-00002E2F0000}"/>
    <cellStyle name="Normal 36 3 2 4 3" xfId="12075" xr:uid="{00000000-0005-0000-0000-00002F2F0000}"/>
    <cellStyle name="Normal 36 3 2 4 4" xfId="12076" xr:uid="{00000000-0005-0000-0000-0000302F0000}"/>
    <cellStyle name="Normal 36 3 2 5" xfId="12077" xr:uid="{00000000-0005-0000-0000-0000312F0000}"/>
    <cellStyle name="Normal 36 3 2 6" xfId="12078" xr:uid="{00000000-0005-0000-0000-0000322F0000}"/>
    <cellStyle name="Normal 36 3 2 6 2" xfId="12079" xr:uid="{00000000-0005-0000-0000-0000332F0000}"/>
    <cellStyle name="Normal 36 3 2 7" xfId="12080" xr:uid="{00000000-0005-0000-0000-0000342F0000}"/>
    <cellStyle name="Normal 36 3 3" xfId="12081" xr:uid="{00000000-0005-0000-0000-0000352F0000}"/>
    <cellStyle name="Normal 36 3 3 2" xfId="12082" xr:uid="{00000000-0005-0000-0000-0000362F0000}"/>
    <cellStyle name="Normal 36 3 3 2 2" xfId="12083" xr:uid="{00000000-0005-0000-0000-0000372F0000}"/>
    <cellStyle name="Normal 36 3 3 2 2 2" xfId="12084" xr:uid="{00000000-0005-0000-0000-0000382F0000}"/>
    <cellStyle name="Normal 36 3 3 2 3" xfId="12085" xr:uid="{00000000-0005-0000-0000-0000392F0000}"/>
    <cellStyle name="Normal 36 3 3 2 4" xfId="12086" xr:uid="{00000000-0005-0000-0000-00003A2F0000}"/>
    <cellStyle name="Normal 36 3 3 3" xfId="12087" xr:uid="{00000000-0005-0000-0000-00003B2F0000}"/>
    <cellStyle name="Normal 36 3 3 4" xfId="12088" xr:uid="{00000000-0005-0000-0000-00003C2F0000}"/>
    <cellStyle name="Normal 36 3 3 5" xfId="12089" xr:uid="{00000000-0005-0000-0000-00003D2F0000}"/>
    <cellStyle name="Normal 36 3 3 5 2" xfId="12090" xr:uid="{00000000-0005-0000-0000-00003E2F0000}"/>
    <cellStyle name="Normal 36 3 3 6" xfId="12091" xr:uid="{00000000-0005-0000-0000-00003F2F0000}"/>
    <cellStyle name="Normal 36 3 4" xfId="12092" xr:uid="{00000000-0005-0000-0000-0000402F0000}"/>
    <cellStyle name="Normal 36 3 5" xfId="12093" xr:uid="{00000000-0005-0000-0000-0000412F0000}"/>
    <cellStyle name="Normal 36 3 5 2" xfId="12094" xr:uid="{00000000-0005-0000-0000-0000422F0000}"/>
    <cellStyle name="Normal 36 3 5 2 2" xfId="12095" xr:uid="{00000000-0005-0000-0000-0000432F0000}"/>
    <cellStyle name="Normal 36 3 5 3" xfId="12096" xr:uid="{00000000-0005-0000-0000-0000442F0000}"/>
    <cellStyle name="Normal 36 3 5 4" xfId="12097" xr:uid="{00000000-0005-0000-0000-0000452F0000}"/>
    <cellStyle name="Normal 36 3 6" xfId="12098" xr:uid="{00000000-0005-0000-0000-0000462F0000}"/>
    <cellStyle name="Normal 36 3 7" xfId="12099" xr:uid="{00000000-0005-0000-0000-0000472F0000}"/>
    <cellStyle name="Normal 36 3 7 2" xfId="12100" xr:uid="{00000000-0005-0000-0000-0000482F0000}"/>
    <cellStyle name="Normal 36 3 8" xfId="12101" xr:uid="{00000000-0005-0000-0000-0000492F0000}"/>
    <cellStyle name="Normal 36 4" xfId="12102" xr:uid="{00000000-0005-0000-0000-00004A2F0000}"/>
    <cellStyle name="Normal 36 4 2" xfId="12103" xr:uid="{00000000-0005-0000-0000-00004B2F0000}"/>
    <cellStyle name="Normal 36 4 2 2" xfId="12104" xr:uid="{00000000-0005-0000-0000-00004C2F0000}"/>
    <cellStyle name="Normal 36 4 2 2 2" xfId="12105" xr:uid="{00000000-0005-0000-0000-00004D2F0000}"/>
    <cellStyle name="Normal 36 4 2 2 2 2" xfId="12106" xr:uid="{00000000-0005-0000-0000-00004E2F0000}"/>
    <cellStyle name="Normal 36 4 2 2 3" xfId="12107" xr:uid="{00000000-0005-0000-0000-00004F2F0000}"/>
    <cellStyle name="Normal 36 4 2 2 4" xfId="12108" xr:uid="{00000000-0005-0000-0000-0000502F0000}"/>
    <cellStyle name="Normal 36 4 2 3" xfId="12109" xr:uid="{00000000-0005-0000-0000-0000512F0000}"/>
    <cellStyle name="Normal 36 4 2 4" xfId="12110" xr:uid="{00000000-0005-0000-0000-0000522F0000}"/>
    <cellStyle name="Normal 36 4 2 5" xfId="12111" xr:uid="{00000000-0005-0000-0000-0000532F0000}"/>
    <cellStyle name="Normal 36 4 2 5 2" xfId="12112" xr:uid="{00000000-0005-0000-0000-0000542F0000}"/>
    <cellStyle name="Normal 36 4 2 6" xfId="12113" xr:uid="{00000000-0005-0000-0000-0000552F0000}"/>
    <cellStyle name="Normal 36 4 3" xfId="12114" xr:uid="{00000000-0005-0000-0000-0000562F0000}"/>
    <cellStyle name="Normal 36 4 4" xfId="12115" xr:uid="{00000000-0005-0000-0000-0000572F0000}"/>
    <cellStyle name="Normal 36 4 4 2" xfId="12116" xr:uid="{00000000-0005-0000-0000-0000582F0000}"/>
    <cellStyle name="Normal 36 4 4 2 2" xfId="12117" xr:uid="{00000000-0005-0000-0000-0000592F0000}"/>
    <cellStyle name="Normal 36 4 4 3" xfId="12118" xr:uid="{00000000-0005-0000-0000-00005A2F0000}"/>
    <cellStyle name="Normal 36 4 4 4" xfId="12119" xr:uid="{00000000-0005-0000-0000-00005B2F0000}"/>
    <cellStyle name="Normal 36 4 5" xfId="12120" xr:uid="{00000000-0005-0000-0000-00005C2F0000}"/>
    <cellStyle name="Normal 36 4 6" xfId="12121" xr:uid="{00000000-0005-0000-0000-00005D2F0000}"/>
    <cellStyle name="Normal 36 4 6 2" xfId="12122" xr:uid="{00000000-0005-0000-0000-00005E2F0000}"/>
    <cellStyle name="Normal 36 4 7" xfId="12123" xr:uid="{00000000-0005-0000-0000-00005F2F0000}"/>
    <cellStyle name="Normal 36 5" xfId="12124" xr:uid="{00000000-0005-0000-0000-0000602F0000}"/>
    <cellStyle name="Normal 36 5 2" xfId="12125" xr:uid="{00000000-0005-0000-0000-0000612F0000}"/>
    <cellStyle name="Normal 36 5 2 2" xfId="12126" xr:uid="{00000000-0005-0000-0000-0000622F0000}"/>
    <cellStyle name="Normal 36 5 2 2 2" xfId="12127" xr:uid="{00000000-0005-0000-0000-0000632F0000}"/>
    <cellStyle name="Normal 36 5 2 3" xfId="12128" xr:uid="{00000000-0005-0000-0000-0000642F0000}"/>
    <cellStyle name="Normal 36 5 2 4" xfId="12129" xr:uid="{00000000-0005-0000-0000-0000652F0000}"/>
    <cellStyle name="Normal 36 5 3" xfId="12130" xr:uid="{00000000-0005-0000-0000-0000662F0000}"/>
    <cellStyle name="Normal 36 5 4" xfId="12131" xr:uid="{00000000-0005-0000-0000-0000672F0000}"/>
    <cellStyle name="Normal 36 5 5" xfId="12132" xr:uid="{00000000-0005-0000-0000-0000682F0000}"/>
    <cellStyle name="Normal 36 5 5 2" xfId="12133" xr:uid="{00000000-0005-0000-0000-0000692F0000}"/>
    <cellStyle name="Normal 36 5 6" xfId="12134" xr:uid="{00000000-0005-0000-0000-00006A2F0000}"/>
    <cellStyle name="Normal 36 6" xfId="12135" xr:uid="{00000000-0005-0000-0000-00006B2F0000}"/>
    <cellStyle name="Normal 36 6 2" xfId="12136" xr:uid="{00000000-0005-0000-0000-00006C2F0000}"/>
    <cellStyle name="Normal 36 6 2 2" xfId="12137" xr:uid="{00000000-0005-0000-0000-00006D2F0000}"/>
    <cellStyle name="Normal 36 6 3" xfId="12138" xr:uid="{00000000-0005-0000-0000-00006E2F0000}"/>
    <cellStyle name="Normal 36 6 4" xfId="12139" xr:uid="{00000000-0005-0000-0000-00006F2F0000}"/>
    <cellStyle name="Normal 36 7" xfId="12140" xr:uid="{00000000-0005-0000-0000-0000702F0000}"/>
    <cellStyle name="Normal 36 8" xfId="12141" xr:uid="{00000000-0005-0000-0000-0000712F0000}"/>
    <cellStyle name="Normal 36 8 2" xfId="12142" xr:uid="{00000000-0005-0000-0000-0000722F0000}"/>
    <cellStyle name="Normal 36 9" xfId="12143" xr:uid="{00000000-0005-0000-0000-0000732F0000}"/>
    <cellStyle name="Normal 37" xfId="12144" xr:uid="{00000000-0005-0000-0000-0000742F0000}"/>
    <cellStyle name="Normal 37 10" xfId="12145" xr:uid="{00000000-0005-0000-0000-0000752F0000}"/>
    <cellStyle name="Normal 37 11" xfId="12146" xr:uid="{00000000-0005-0000-0000-0000762F0000}"/>
    <cellStyle name="Normal 37 12" xfId="12147" xr:uid="{00000000-0005-0000-0000-0000772F0000}"/>
    <cellStyle name="Normal 37 13" xfId="12148" xr:uid="{00000000-0005-0000-0000-0000782F0000}"/>
    <cellStyle name="Normal 37 14" xfId="12149" xr:uid="{00000000-0005-0000-0000-0000792F0000}"/>
    <cellStyle name="Normal 37 15" xfId="12150" xr:uid="{00000000-0005-0000-0000-00007A2F0000}"/>
    <cellStyle name="Normal 37 16" xfId="12151" xr:uid="{00000000-0005-0000-0000-00007B2F0000}"/>
    <cellStyle name="Normal 37 17" xfId="12152" xr:uid="{00000000-0005-0000-0000-00007C2F0000}"/>
    <cellStyle name="Normal 37 18" xfId="12153" xr:uid="{00000000-0005-0000-0000-00007D2F0000}"/>
    <cellStyle name="Normal 37 19" xfId="12154" xr:uid="{00000000-0005-0000-0000-00007E2F0000}"/>
    <cellStyle name="Normal 37 2" xfId="12155" xr:uid="{00000000-0005-0000-0000-00007F2F0000}"/>
    <cellStyle name="Normal 37 2 2" xfId="12156" xr:uid="{00000000-0005-0000-0000-0000802F0000}"/>
    <cellStyle name="Normal 37 2 3" xfId="12157" xr:uid="{00000000-0005-0000-0000-0000812F0000}"/>
    <cellStyle name="Normal 37 20" xfId="12158" xr:uid="{00000000-0005-0000-0000-0000822F0000}"/>
    <cellStyle name="Normal 37 21" xfId="12159" xr:uid="{00000000-0005-0000-0000-0000832F0000}"/>
    <cellStyle name="Normal 37 22" xfId="12160" xr:uid="{00000000-0005-0000-0000-0000842F0000}"/>
    <cellStyle name="Normal 37 23" xfId="12161" xr:uid="{00000000-0005-0000-0000-0000852F0000}"/>
    <cellStyle name="Normal 37 24" xfId="12162" xr:uid="{00000000-0005-0000-0000-0000862F0000}"/>
    <cellStyle name="Normal 37 24 2" xfId="12163" xr:uid="{00000000-0005-0000-0000-0000872F0000}"/>
    <cellStyle name="Normal 37 25" xfId="12164" xr:uid="{00000000-0005-0000-0000-0000882F0000}"/>
    <cellStyle name="Normal 37 25 2" xfId="12165" xr:uid="{00000000-0005-0000-0000-0000892F0000}"/>
    <cellStyle name="Normal 37 26" xfId="12166" xr:uid="{00000000-0005-0000-0000-00008A2F0000}"/>
    <cellStyle name="Normal 37 26 2" xfId="12167" xr:uid="{00000000-0005-0000-0000-00008B2F0000}"/>
    <cellStyle name="Normal 37 27" xfId="12168" xr:uid="{00000000-0005-0000-0000-00008C2F0000}"/>
    <cellStyle name="Normal 37 28" xfId="12169" xr:uid="{00000000-0005-0000-0000-00008D2F0000}"/>
    <cellStyle name="Normal 37 3" xfId="12170" xr:uid="{00000000-0005-0000-0000-00008E2F0000}"/>
    <cellStyle name="Normal 37 4" xfId="12171" xr:uid="{00000000-0005-0000-0000-00008F2F0000}"/>
    <cellStyle name="Normal 37 5" xfId="12172" xr:uid="{00000000-0005-0000-0000-0000902F0000}"/>
    <cellStyle name="Normal 37 6" xfId="12173" xr:uid="{00000000-0005-0000-0000-0000912F0000}"/>
    <cellStyle name="Normal 37 7" xfId="12174" xr:uid="{00000000-0005-0000-0000-0000922F0000}"/>
    <cellStyle name="Normal 37 8" xfId="12175" xr:uid="{00000000-0005-0000-0000-0000932F0000}"/>
    <cellStyle name="Normal 37 9" xfId="12176" xr:uid="{00000000-0005-0000-0000-0000942F0000}"/>
    <cellStyle name="Normal 38" xfId="12177" xr:uid="{00000000-0005-0000-0000-0000952F0000}"/>
    <cellStyle name="Normal 38 10" xfId="12178" xr:uid="{00000000-0005-0000-0000-0000962F0000}"/>
    <cellStyle name="Normal 38 11" xfId="12179" xr:uid="{00000000-0005-0000-0000-0000972F0000}"/>
    <cellStyle name="Normal 38 12" xfId="12180" xr:uid="{00000000-0005-0000-0000-0000982F0000}"/>
    <cellStyle name="Normal 38 13" xfId="12181" xr:uid="{00000000-0005-0000-0000-0000992F0000}"/>
    <cellStyle name="Normal 38 14" xfId="12182" xr:uid="{00000000-0005-0000-0000-00009A2F0000}"/>
    <cellStyle name="Normal 38 15" xfId="12183" xr:uid="{00000000-0005-0000-0000-00009B2F0000}"/>
    <cellStyle name="Normal 38 16" xfId="12184" xr:uid="{00000000-0005-0000-0000-00009C2F0000}"/>
    <cellStyle name="Normal 38 17" xfId="12185" xr:uid="{00000000-0005-0000-0000-00009D2F0000}"/>
    <cellStyle name="Normal 38 18" xfId="12186" xr:uid="{00000000-0005-0000-0000-00009E2F0000}"/>
    <cellStyle name="Normal 38 19" xfId="12187" xr:uid="{00000000-0005-0000-0000-00009F2F0000}"/>
    <cellStyle name="Normal 38 2" xfId="12188" xr:uid="{00000000-0005-0000-0000-0000A02F0000}"/>
    <cellStyle name="Normal 38 2 2" xfId="12189" xr:uid="{00000000-0005-0000-0000-0000A12F0000}"/>
    <cellStyle name="Normal 38 2 3" xfId="12190" xr:uid="{00000000-0005-0000-0000-0000A22F0000}"/>
    <cellStyle name="Normal 38 20" xfId="12191" xr:uid="{00000000-0005-0000-0000-0000A32F0000}"/>
    <cellStyle name="Normal 38 21" xfId="12192" xr:uid="{00000000-0005-0000-0000-0000A42F0000}"/>
    <cellStyle name="Normal 38 22" xfId="12193" xr:uid="{00000000-0005-0000-0000-0000A52F0000}"/>
    <cellStyle name="Normal 38 23" xfId="12194" xr:uid="{00000000-0005-0000-0000-0000A62F0000}"/>
    <cellStyle name="Normal 38 24" xfId="12195" xr:uid="{00000000-0005-0000-0000-0000A72F0000}"/>
    <cellStyle name="Normal 38 24 2" xfId="12196" xr:uid="{00000000-0005-0000-0000-0000A82F0000}"/>
    <cellStyle name="Normal 38 25" xfId="12197" xr:uid="{00000000-0005-0000-0000-0000A92F0000}"/>
    <cellStyle name="Normal 38 25 2" xfId="12198" xr:uid="{00000000-0005-0000-0000-0000AA2F0000}"/>
    <cellStyle name="Normal 38 26" xfId="12199" xr:uid="{00000000-0005-0000-0000-0000AB2F0000}"/>
    <cellStyle name="Normal 38 26 2" xfId="12200" xr:uid="{00000000-0005-0000-0000-0000AC2F0000}"/>
    <cellStyle name="Normal 38 27" xfId="12201" xr:uid="{00000000-0005-0000-0000-0000AD2F0000}"/>
    <cellStyle name="Normal 38 28" xfId="12202" xr:uid="{00000000-0005-0000-0000-0000AE2F0000}"/>
    <cellStyle name="Normal 38 3" xfId="12203" xr:uid="{00000000-0005-0000-0000-0000AF2F0000}"/>
    <cellStyle name="Normal 38 4" xfId="12204" xr:uid="{00000000-0005-0000-0000-0000B02F0000}"/>
    <cellStyle name="Normal 38 5" xfId="12205" xr:uid="{00000000-0005-0000-0000-0000B12F0000}"/>
    <cellStyle name="Normal 38 6" xfId="12206" xr:uid="{00000000-0005-0000-0000-0000B22F0000}"/>
    <cellStyle name="Normal 38 7" xfId="12207" xr:uid="{00000000-0005-0000-0000-0000B32F0000}"/>
    <cellStyle name="Normal 38 8" xfId="12208" xr:uid="{00000000-0005-0000-0000-0000B42F0000}"/>
    <cellStyle name="Normal 38 9" xfId="12209" xr:uid="{00000000-0005-0000-0000-0000B52F0000}"/>
    <cellStyle name="Normal 39" xfId="12210" xr:uid="{00000000-0005-0000-0000-0000B62F0000}"/>
    <cellStyle name="Normal 39 10" xfId="12211" xr:uid="{00000000-0005-0000-0000-0000B72F0000}"/>
    <cellStyle name="Normal 39 11" xfId="12212" xr:uid="{00000000-0005-0000-0000-0000B82F0000}"/>
    <cellStyle name="Normal 39 12" xfId="12213" xr:uid="{00000000-0005-0000-0000-0000B92F0000}"/>
    <cellStyle name="Normal 39 13" xfId="12214" xr:uid="{00000000-0005-0000-0000-0000BA2F0000}"/>
    <cellStyle name="Normal 39 14" xfId="12215" xr:uid="{00000000-0005-0000-0000-0000BB2F0000}"/>
    <cellStyle name="Normal 39 15" xfId="12216" xr:uid="{00000000-0005-0000-0000-0000BC2F0000}"/>
    <cellStyle name="Normal 39 16" xfId="12217" xr:uid="{00000000-0005-0000-0000-0000BD2F0000}"/>
    <cellStyle name="Normal 39 17" xfId="12218" xr:uid="{00000000-0005-0000-0000-0000BE2F0000}"/>
    <cellStyle name="Normal 39 18" xfId="12219" xr:uid="{00000000-0005-0000-0000-0000BF2F0000}"/>
    <cellStyle name="Normal 39 19" xfId="12220" xr:uid="{00000000-0005-0000-0000-0000C02F0000}"/>
    <cellStyle name="Normal 39 2" xfId="12221" xr:uid="{00000000-0005-0000-0000-0000C12F0000}"/>
    <cellStyle name="Normal 39 20" xfId="12222" xr:uid="{00000000-0005-0000-0000-0000C22F0000}"/>
    <cellStyle name="Normal 39 21" xfId="12223" xr:uid="{00000000-0005-0000-0000-0000C32F0000}"/>
    <cellStyle name="Normal 39 22" xfId="12224" xr:uid="{00000000-0005-0000-0000-0000C42F0000}"/>
    <cellStyle name="Normal 39 23" xfId="12225" xr:uid="{00000000-0005-0000-0000-0000C52F0000}"/>
    <cellStyle name="Normal 39 3" xfId="12226" xr:uid="{00000000-0005-0000-0000-0000C62F0000}"/>
    <cellStyle name="Normal 39 4" xfId="12227" xr:uid="{00000000-0005-0000-0000-0000C72F0000}"/>
    <cellStyle name="Normal 39 5" xfId="12228" xr:uid="{00000000-0005-0000-0000-0000C82F0000}"/>
    <cellStyle name="Normal 39 6" xfId="12229" xr:uid="{00000000-0005-0000-0000-0000C92F0000}"/>
    <cellStyle name="Normal 39 7" xfId="12230" xr:uid="{00000000-0005-0000-0000-0000CA2F0000}"/>
    <cellStyle name="Normal 39 8" xfId="12231" xr:uid="{00000000-0005-0000-0000-0000CB2F0000}"/>
    <cellStyle name="Normal 39 9" xfId="12232" xr:uid="{00000000-0005-0000-0000-0000CC2F0000}"/>
    <cellStyle name="Normal 4" xfId="7" xr:uid="{00000000-0005-0000-0000-0000CD2F0000}"/>
    <cellStyle name="Normal 4 10" xfId="12233" xr:uid="{00000000-0005-0000-0000-0000CE2F0000}"/>
    <cellStyle name="Normal 4 10 2" xfId="12234" xr:uid="{00000000-0005-0000-0000-0000CF2F0000}"/>
    <cellStyle name="Normal 4 10 3" xfId="12235" xr:uid="{00000000-0005-0000-0000-0000D02F0000}"/>
    <cellStyle name="Normal 4 11" xfId="12236" xr:uid="{00000000-0005-0000-0000-0000D12F0000}"/>
    <cellStyle name="Normal 4 11 2" xfId="12237" xr:uid="{00000000-0005-0000-0000-0000D22F0000}"/>
    <cellStyle name="Normal 4 11 3" xfId="12238" xr:uid="{00000000-0005-0000-0000-0000D32F0000}"/>
    <cellStyle name="Normal 4 12" xfId="12239" xr:uid="{00000000-0005-0000-0000-0000D42F0000}"/>
    <cellStyle name="Normal 4 12 2" xfId="12240" xr:uid="{00000000-0005-0000-0000-0000D52F0000}"/>
    <cellStyle name="Normal 4 12 3" xfId="12241" xr:uid="{00000000-0005-0000-0000-0000D62F0000}"/>
    <cellStyle name="Normal 4 13" xfId="12242" xr:uid="{00000000-0005-0000-0000-0000D72F0000}"/>
    <cellStyle name="Normal 4 13 2" xfId="12243" xr:uid="{00000000-0005-0000-0000-0000D82F0000}"/>
    <cellStyle name="Normal 4 13 3" xfId="12244" xr:uid="{00000000-0005-0000-0000-0000D92F0000}"/>
    <cellStyle name="Normal 4 14" xfId="12245" xr:uid="{00000000-0005-0000-0000-0000DA2F0000}"/>
    <cellStyle name="Normal 4 14 2" xfId="12246" xr:uid="{00000000-0005-0000-0000-0000DB2F0000}"/>
    <cellStyle name="Normal 4 14 3" xfId="12247" xr:uid="{00000000-0005-0000-0000-0000DC2F0000}"/>
    <cellStyle name="Normal 4 15" xfId="12248" xr:uid="{00000000-0005-0000-0000-0000DD2F0000}"/>
    <cellStyle name="Normal 4 15 2" xfId="12249" xr:uid="{00000000-0005-0000-0000-0000DE2F0000}"/>
    <cellStyle name="Normal 4 16" xfId="12250" xr:uid="{00000000-0005-0000-0000-0000DF2F0000}"/>
    <cellStyle name="Normal 4 16 2" xfId="12251" xr:uid="{00000000-0005-0000-0000-0000E02F0000}"/>
    <cellStyle name="Normal 4 17" xfId="12252" xr:uid="{00000000-0005-0000-0000-0000E12F0000}"/>
    <cellStyle name="Normal 4 17 2" xfId="12253" xr:uid="{00000000-0005-0000-0000-0000E22F0000}"/>
    <cellStyle name="Normal 4 18" xfId="12254" xr:uid="{00000000-0005-0000-0000-0000E32F0000}"/>
    <cellStyle name="Normal 4 18 2" xfId="12255" xr:uid="{00000000-0005-0000-0000-0000E42F0000}"/>
    <cellStyle name="Normal 4 18 2 2" xfId="25433" xr:uid="{9A90345C-1FF6-498C-9F79-E7D2398DD9B0}"/>
    <cellStyle name="Normal 4 19" xfId="12256" xr:uid="{00000000-0005-0000-0000-0000E52F0000}"/>
    <cellStyle name="Normal 4 2" xfId="12257" xr:uid="{00000000-0005-0000-0000-0000E62F0000}"/>
    <cellStyle name="Normal 4 2 2" xfId="12258" xr:uid="{00000000-0005-0000-0000-0000E72F0000}"/>
    <cellStyle name="Normal 4 2 3" xfId="12259" xr:uid="{00000000-0005-0000-0000-0000E82F0000}"/>
    <cellStyle name="Normal 4 2 4" xfId="12260" xr:uid="{00000000-0005-0000-0000-0000E92F0000}"/>
    <cellStyle name="Normal 4 2 5" xfId="12261" xr:uid="{00000000-0005-0000-0000-0000EA2F0000}"/>
    <cellStyle name="Normal 4 2 6" xfId="12262" xr:uid="{00000000-0005-0000-0000-0000EB2F0000}"/>
    <cellStyle name="Normal 4 20" xfId="12263" xr:uid="{00000000-0005-0000-0000-0000EC2F0000}"/>
    <cellStyle name="Normal 4 21" xfId="12264" xr:uid="{00000000-0005-0000-0000-0000ED2F0000}"/>
    <cellStyle name="Normal 4 22" xfId="12265" xr:uid="{00000000-0005-0000-0000-0000EE2F0000}"/>
    <cellStyle name="Normal 4 23" xfId="12266" xr:uid="{00000000-0005-0000-0000-0000EF2F0000}"/>
    <cellStyle name="Normal 4 24" xfId="12267" xr:uid="{00000000-0005-0000-0000-0000F02F0000}"/>
    <cellStyle name="Normal 4 25" xfId="12268" xr:uid="{00000000-0005-0000-0000-0000F12F0000}"/>
    <cellStyle name="Normal 4 26" xfId="12269" xr:uid="{00000000-0005-0000-0000-0000F22F0000}"/>
    <cellStyle name="Normal 4 27" xfId="12270" xr:uid="{00000000-0005-0000-0000-0000F32F0000}"/>
    <cellStyle name="Normal 4 28" xfId="12271" xr:uid="{00000000-0005-0000-0000-0000F42F0000}"/>
    <cellStyle name="Normal 4 29" xfId="12272" xr:uid="{00000000-0005-0000-0000-0000F52F0000}"/>
    <cellStyle name="Normal 4 3" xfId="12273" xr:uid="{00000000-0005-0000-0000-0000F62F0000}"/>
    <cellStyle name="Normal 4 3 2" xfId="12274" xr:uid="{00000000-0005-0000-0000-0000F72F0000}"/>
    <cellStyle name="Normal 4 3 3" xfId="12275" xr:uid="{00000000-0005-0000-0000-0000F82F0000}"/>
    <cellStyle name="Normal 4 3 4" xfId="12276" xr:uid="{00000000-0005-0000-0000-0000F92F0000}"/>
    <cellStyle name="Normal 4 3 5" xfId="12277" xr:uid="{00000000-0005-0000-0000-0000FA2F0000}"/>
    <cellStyle name="Normal 4 3 6" xfId="12278" xr:uid="{00000000-0005-0000-0000-0000FB2F0000}"/>
    <cellStyle name="Normal 4 30" xfId="12279" xr:uid="{00000000-0005-0000-0000-0000FC2F0000}"/>
    <cellStyle name="Normal 4 31" xfId="12280" xr:uid="{00000000-0005-0000-0000-0000FD2F0000}"/>
    <cellStyle name="Normal 4 32" xfId="12281" xr:uid="{00000000-0005-0000-0000-0000FE2F0000}"/>
    <cellStyle name="Normal 4 33" xfId="12282" xr:uid="{00000000-0005-0000-0000-0000FF2F0000}"/>
    <cellStyle name="Normal 4 34" xfId="12283" xr:uid="{00000000-0005-0000-0000-000000300000}"/>
    <cellStyle name="Normal 4 35" xfId="12284" xr:uid="{00000000-0005-0000-0000-000001300000}"/>
    <cellStyle name="Normal 4 36" xfId="12285" xr:uid="{00000000-0005-0000-0000-000002300000}"/>
    <cellStyle name="Normal 4 37" xfId="12286" xr:uid="{00000000-0005-0000-0000-000003300000}"/>
    <cellStyle name="Normal 4 38" xfId="12287" xr:uid="{00000000-0005-0000-0000-000004300000}"/>
    <cellStyle name="Normal 4 39" xfId="12288" xr:uid="{00000000-0005-0000-0000-000005300000}"/>
    <cellStyle name="Normal 4 4" xfId="12289" xr:uid="{00000000-0005-0000-0000-000006300000}"/>
    <cellStyle name="Normal 4 4 2" xfId="12290" xr:uid="{00000000-0005-0000-0000-000007300000}"/>
    <cellStyle name="Normal 4 4 3" xfId="12291" xr:uid="{00000000-0005-0000-0000-000008300000}"/>
    <cellStyle name="Normal 4 4 4" xfId="12292" xr:uid="{00000000-0005-0000-0000-000009300000}"/>
    <cellStyle name="Normal 4 4 5" xfId="12293" xr:uid="{00000000-0005-0000-0000-00000A300000}"/>
    <cellStyle name="Normal 4 4 6" xfId="12294" xr:uid="{00000000-0005-0000-0000-00000B300000}"/>
    <cellStyle name="Normal 4 40" xfId="12295" xr:uid="{00000000-0005-0000-0000-00000C300000}"/>
    <cellStyle name="Normal 4 41" xfId="12296" xr:uid="{00000000-0005-0000-0000-00000D300000}"/>
    <cellStyle name="Normal 4 42" xfId="12297" xr:uid="{00000000-0005-0000-0000-00000E300000}"/>
    <cellStyle name="Normal 4 43" xfId="12298" xr:uid="{00000000-0005-0000-0000-00000F300000}"/>
    <cellStyle name="Normal 4 44" xfId="12299" xr:uid="{00000000-0005-0000-0000-000010300000}"/>
    <cellStyle name="Normal 4 45" xfId="12300" xr:uid="{00000000-0005-0000-0000-000011300000}"/>
    <cellStyle name="Normal 4 46" xfId="12301" xr:uid="{00000000-0005-0000-0000-000012300000}"/>
    <cellStyle name="Normal 4 47" xfId="12302" xr:uid="{00000000-0005-0000-0000-000013300000}"/>
    <cellStyle name="Normal 4 48" xfId="12303" xr:uid="{00000000-0005-0000-0000-000014300000}"/>
    <cellStyle name="Normal 4 49" xfId="12304" xr:uid="{00000000-0005-0000-0000-000015300000}"/>
    <cellStyle name="Normal 4 5" xfId="12305" xr:uid="{00000000-0005-0000-0000-000016300000}"/>
    <cellStyle name="Normal 4 5 10" xfId="12306" xr:uid="{00000000-0005-0000-0000-000017300000}"/>
    <cellStyle name="Normal 4 5 10 10" xfId="12307" xr:uid="{00000000-0005-0000-0000-000018300000}"/>
    <cellStyle name="Normal 4 5 10 11" xfId="12308" xr:uid="{00000000-0005-0000-0000-000019300000}"/>
    <cellStyle name="Normal 4 5 10 12" xfId="12309" xr:uid="{00000000-0005-0000-0000-00001A300000}"/>
    <cellStyle name="Normal 4 5 10 13" xfId="12310" xr:uid="{00000000-0005-0000-0000-00001B300000}"/>
    <cellStyle name="Normal 4 5 10 14" xfId="12311" xr:uid="{00000000-0005-0000-0000-00001C300000}"/>
    <cellStyle name="Normal 4 5 10 15" xfId="12312" xr:uid="{00000000-0005-0000-0000-00001D300000}"/>
    <cellStyle name="Normal 4 5 10 2" xfId="12313" xr:uid="{00000000-0005-0000-0000-00001E300000}"/>
    <cellStyle name="Normal 4 5 10 2 10" xfId="12314" xr:uid="{00000000-0005-0000-0000-00001F300000}"/>
    <cellStyle name="Normal 4 5 10 2 11" xfId="12315" xr:uid="{00000000-0005-0000-0000-000020300000}"/>
    <cellStyle name="Normal 4 5 10 2 12" xfId="12316" xr:uid="{00000000-0005-0000-0000-000021300000}"/>
    <cellStyle name="Normal 4 5 10 2 13" xfId="12317" xr:uid="{00000000-0005-0000-0000-000022300000}"/>
    <cellStyle name="Normal 4 5 10 2 14" xfId="12318" xr:uid="{00000000-0005-0000-0000-000023300000}"/>
    <cellStyle name="Normal 4 5 10 2 2" xfId="12319" xr:uid="{00000000-0005-0000-0000-000024300000}"/>
    <cellStyle name="Normal 4 5 10 2 3" xfId="12320" xr:uid="{00000000-0005-0000-0000-000025300000}"/>
    <cellStyle name="Normal 4 5 10 2 4" xfId="12321" xr:uid="{00000000-0005-0000-0000-000026300000}"/>
    <cellStyle name="Normal 4 5 10 2 5" xfId="12322" xr:uid="{00000000-0005-0000-0000-000027300000}"/>
    <cellStyle name="Normal 4 5 10 2 6" xfId="12323" xr:uid="{00000000-0005-0000-0000-000028300000}"/>
    <cellStyle name="Normal 4 5 10 2 7" xfId="12324" xr:uid="{00000000-0005-0000-0000-000029300000}"/>
    <cellStyle name="Normal 4 5 10 2 8" xfId="12325" xr:uid="{00000000-0005-0000-0000-00002A300000}"/>
    <cellStyle name="Normal 4 5 10 2 9" xfId="12326" xr:uid="{00000000-0005-0000-0000-00002B300000}"/>
    <cellStyle name="Normal 4 5 10 3" xfId="12327" xr:uid="{00000000-0005-0000-0000-00002C300000}"/>
    <cellStyle name="Normal 4 5 10 3 10" xfId="12328" xr:uid="{00000000-0005-0000-0000-00002D300000}"/>
    <cellStyle name="Normal 4 5 10 3 2" xfId="12329" xr:uid="{00000000-0005-0000-0000-00002E300000}"/>
    <cellStyle name="Normal 4 5 10 3 3" xfId="12330" xr:uid="{00000000-0005-0000-0000-00002F300000}"/>
    <cellStyle name="Normal 4 5 10 3 4" xfId="12331" xr:uid="{00000000-0005-0000-0000-000030300000}"/>
    <cellStyle name="Normal 4 5 10 3 5" xfId="12332" xr:uid="{00000000-0005-0000-0000-000031300000}"/>
    <cellStyle name="Normal 4 5 10 3 6" xfId="12333" xr:uid="{00000000-0005-0000-0000-000032300000}"/>
    <cellStyle name="Normal 4 5 10 3 7" xfId="12334" xr:uid="{00000000-0005-0000-0000-000033300000}"/>
    <cellStyle name="Normal 4 5 10 3 8" xfId="12335" xr:uid="{00000000-0005-0000-0000-000034300000}"/>
    <cellStyle name="Normal 4 5 10 3 9" xfId="12336" xr:uid="{00000000-0005-0000-0000-000035300000}"/>
    <cellStyle name="Normal 4 5 10 4" xfId="12337" xr:uid="{00000000-0005-0000-0000-000036300000}"/>
    <cellStyle name="Normal 4 5 10 5" xfId="12338" xr:uid="{00000000-0005-0000-0000-000037300000}"/>
    <cellStyle name="Normal 4 5 10 6" xfId="12339" xr:uid="{00000000-0005-0000-0000-000038300000}"/>
    <cellStyle name="Normal 4 5 10 7" xfId="12340" xr:uid="{00000000-0005-0000-0000-000039300000}"/>
    <cellStyle name="Normal 4 5 10 8" xfId="12341" xr:uid="{00000000-0005-0000-0000-00003A300000}"/>
    <cellStyle name="Normal 4 5 10 9" xfId="12342" xr:uid="{00000000-0005-0000-0000-00003B300000}"/>
    <cellStyle name="Normal 4 5 11" xfId="12343" xr:uid="{00000000-0005-0000-0000-00003C300000}"/>
    <cellStyle name="Normal 4 5 11 10" xfId="12344" xr:uid="{00000000-0005-0000-0000-00003D300000}"/>
    <cellStyle name="Normal 4 5 11 11" xfId="12345" xr:uid="{00000000-0005-0000-0000-00003E300000}"/>
    <cellStyle name="Normal 4 5 11 12" xfId="12346" xr:uid="{00000000-0005-0000-0000-00003F300000}"/>
    <cellStyle name="Normal 4 5 11 13" xfId="12347" xr:uid="{00000000-0005-0000-0000-000040300000}"/>
    <cellStyle name="Normal 4 5 11 14" xfId="12348" xr:uid="{00000000-0005-0000-0000-000041300000}"/>
    <cellStyle name="Normal 4 5 11 15" xfId="12349" xr:uid="{00000000-0005-0000-0000-000042300000}"/>
    <cellStyle name="Normal 4 5 11 2" xfId="12350" xr:uid="{00000000-0005-0000-0000-000043300000}"/>
    <cellStyle name="Normal 4 5 11 2 10" xfId="12351" xr:uid="{00000000-0005-0000-0000-000044300000}"/>
    <cellStyle name="Normal 4 5 11 2 11" xfId="12352" xr:uid="{00000000-0005-0000-0000-000045300000}"/>
    <cellStyle name="Normal 4 5 11 2 12" xfId="12353" xr:uid="{00000000-0005-0000-0000-000046300000}"/>
    <cellStyle name="Normal 4 5 11 2 13" xfId="12354" xr:uid="{00000000-0005-0000-0000-000047300000}"/>
    <cellStyle name="Normal 4 5 11 2 14" xfId="12355" xr:uid="{00000000-0005-0000-0000-000048300000}"/>
    <cellStyle name="Normal 4 5 11 2 2" xfId="12356" xr:uid="{00000000-0005-0000-0000-000049300000}"/>
    <cellStyle name="Normal 4 5 11 2 3" xfId="12357" xr:uid="{00000000-0005-0000-0000-00004A300000}"/>
    <cellStyle name="Normal 4 5 11 2 4" xfId="12358" xr:uid="{00000000-0005-0000-0000-00004B300000}"/>
    <cellStyle name="Normal 4 5 11 2 5" xfId="12359" xr:uid="{00000000-0005-0000-0000-00004C300000}"/>
    <cellStyle name="Normal 4 5 11 2 6" xfId="12360" xr:uid="{00000000-0005-0000-0000-00004D300000}"/>
    <cellStyle name="Normal 4 5 11 2 7" xfId="12361" xr:uid="{00000000-0005-0000-0000-00004E300000}"/>
    <cellStyle name="Normal 4 5 11 2 8" xfId="12362" xr:uid="{00000000-0005-0000-0000-00004F300000}"/>
    <cellStyle name="Normal 4 5 11 2 9" xfId="12363" xr:uid="{00000000-0005-0000-0000-000050300000}"/>
    <cellStyle name="Normal 4 5 11 3" xfId="12364" xr:uid="{00000000-0005-0000-0000-000051300000}"/>
    <cellStyle name="Normal 4 5 11 3 10" xfId="12365" xr:uid="{00000000-0005-0000-0000-000052300000}"/>
    <cellStyle name="Normal 4 5 11 3 2" xfId="12366" xr:uid="{00000000-0005-0000-0000-000053300000}"/>
    <cellStyle name="Normal 4 5 11 3 3" xfId="12367" xr:uid="{00000000-0005-0000-0000-000054300000}"/>
    <cellStyle name="Normal 4 5 11 3 4" xfId="12368" xr:uid="{00000000-0005-0000-0000-000055300000}"/>
    <cellStyle name="Normal 4 5 11 3 5" xfId="12369" xr:uid="{00000000-0005-0000-0000-000056300000}"/>
    <cellStyle name="Normal 4 5 11 3 6" xfId="12370" xr:uid="{00000000-0005-0000-0000-000057300000}"/>
    <cellStyle name="Normal 4 5 11 3 7" xfId="12371" xr:uid="{00000000-0005-0000-0000-000058300000}"/>
    <cellStyle name="Normal 4 5 11 3 8" xfId="12372" xr:uid="{00000000-0005-0000-0000-000059300000}"/>
    <cellStyle name="Normal 4 5 11 3 9" xfId="12373" xr:uid="{00000000-0005-0000-0000-00005A300000}"/>
    <cellStyle name="Normal 4 5 11 4" xfId="12374" xr:uid="{00000000-0005-0000-0000-00005B300000}"/>
    <cellStyle name="Normal 4 5 11 5" xfId="12375" xr:uid="{00000000-0005-0000-0000-00005C300000}"/>
    <cellStyle name="Normal 4 5 11 6" xfId="12376" xr:uid="{00000000-0005-0000-0000-00005D300000}"/>
    <cellStyle name="Normal 4 5 11 7" xfId="12377" xr:uid="{00000000-0005-0000-0000-00005E300000}"/>
    <cellStyle name="Normal 4 5 11 8" xfId="12378" xr:uid="{00000000-0005-0000-0000-00005F300000}"/>
    <cellStyle name="Normal 4 5 11 9" xfId="12379" xr:uid="{00000000-0005-0000-0000-000060300000}"/>
    <cellStyle name="Normal 4 5 12" xfId="12380" xr:uid="{00000000-0005-0000-0000-000061300000}"/>
    <cellStyle name="Normal 4 5 12 10" xfId="12381" xr:uid="{00000000-0005-0000-0000-000062300000}"/>
    <cellStyle name="Normal 4 5 12 11" xfId="12382" xr:uid="{00000000-0005-0000-0000-000063300000}"/>
    <cellStyle name="Normal 4 5 12 12" xfId="12383" xr:uid="{00000000-0005-0000-0000-000064300000}"/>
    <cellStyle name="Normal 4 5 12 13" xfId="12384" xr:uid="{00000000-0005-0000-0000-000065300000}"/>
    <cellStyle name="Normal 4 5 12 14" xfId="12385" xr:uid="{00000000-0005-0000-0000-000066300000}"/>
    <cellStyle name="Normal 4 5 12 15" xfId="12386" xr:uid="{00000000-0005-0000-0000-000067300000}"/>
    <cellStyle name="Normal 4 5 12 2" xfId="12387" xr:uid="{00000000-0005-0000-0000-000068300000}"/>
    <cellStyle name="Normal 4 5 12 2 10" xfId="12388" xr:uid="{00000000-0005-0000-0000-000069300000}"/>
    <cellStyle name="Normal 4 5 12 2 11" xfId="12389" xr:uid="{00000000-0005-0000-0000-00006A300000}"/>
    <cellStyle name="Normal 4 5 12 2 12" xfId="12390" xr:uid="{00000000-0005-0000-0000-00006B300000}"/>
    <cellStyle name="Normal 4 5 12 2 13" xfId="12391" xr:uid="{00000000-0005-0000-0000-00006C300000}"/>
    <cellStyle name="Normal 4 5 12 2 14" xfId="12392" xr:uid="{00000000-0005-0000-0000-00006D300000}"/>
    <cellStyle name="Normal 4 5 12 2 2" xfId="12393" xr:uid="{00000000-0005-0000-0000-00006E300000}"/>
    <cellStyle name="Normal 4 5 12 2 3" xfId="12394" xr:uid="{00000000-0005-0000-0000-00006F300000}"/>
    <cellStyle name="Normal 4 5 12 2 4" xfId="12395" xr:uid="{00000000-0005-0000-0000-000070300000}"/>
    <cellStyle name="Normal 4 5 12 2 5" xfId="12396" xr:uid="{00000000-0005-0000-0000-000071300000}"/>
    <cellStyle name="Normal 4 5 12 2 6" xfId="12397" xr:uid="{00000000-0005-0000-0000-000072300000}"/>
    <cellStyle name="Normal 4 5 12 2 7" xfId="12398" xr:uid="{00000000-0005-0000-0000-000073300000}"/>
    <cellStyle name="Normal 4 5 12 2 8" xfId="12399" xr:uid="{00000000-0005-0000-0000-000074300000}"/>
    <cellStyle name="Normal 4 5 12 2 9" xfId="12400" xr:uid="{00000000-0005-0000-0000-000075300000}"/>
    <cellStyle name="Normal 4 5 12 3" xfId="12401" xr:uid="{00000000-0005-0000-0000-000076300000}"/>
    <cellStyle name="Normal 4 5 12 3 10" xfId="12402" xr:uid="{00000000-0005-0000-0000-000077300000}"/>
    <cellStyle name="Normal 4 5 12 3 2" xfId="12403" xr:uid="{00000000-0005-0000-0000-000078300000}"/>
    <cellStyle name="Normal 4 5 12 3 3" xfId="12404" xr:uid="{00000000-0005-0000-0000-000079300000}"/>
    <cellStyle name="Normal 4 5 12 3 4" xfId="12405" xr:uid="{00000000-0005-0000-0000-00007A300000}"/>
    <cellStyle name="Normal 4 5 12 3 5" xfId="12406" xr:uid="{00000000-0005-0000-0000-00007B300000}"/>
    <cellStyle name="Normal 4 5 12 3 6" xfId="12407" xr:uid="{00000000-0005-0000-0000-00007C300000}"/>
    <cellStyle name="Normal 4 5 12 3 7" xfId="12408" xr:uid="{00000000-0005-0000-0000-00007D300000}"/>
    <cellStyle name="Normal 4 5 12 3 8" xfId="12409" xr:uid="{00000000-0005-0000-0000-00007E300000}"/>
    <cellStyle name="Normal 4 5 12 3 9" xfId="12410" xr:uid="{00000000-0005-0000-0000-00007F300000}"/>
    <cellStyle name="Normal 4 5 12 4" xfId="12411" xr:uid="{00000000-0005-0000-0000-000080300000}"/>
    <cellStyle name="Normal 4 5 12 5" xfId="12412" xr:uid="{00000000-0005-0000-0000-000081300000}"/>
    <cellStyle name="Normal 4 5 12 6" xfId="12413" xr:uid="{00000000-0005-0000-0000-000082300000}"/>
    <cellStyle name="Normal 4 5 12 7" xfId="12414" xr:uid="{00000000-0005-0000-0000-000083300000}"/>
    <cellStyle name="Normal 4 5 12 8" xfId="12415" xr:uid="{00000000-0005-0000-0000-000084300000}"/>
    <cellStyle name="Normal 4 5 12 9" xfId="12416" xr:uid="{00000000-0005-0000-0000-000085300000}"/>
    <cellStyle name="Normal 4 5 13" xfId="12417" xr:uid="{00000000-0005-0000-0000-000086300000}"/>
    <cellStyle name="Normal 4 5 13 10" xfId="12418" xr:uid="{00000000-0005-0000-0000-000087300000}"/>
    <cellStyle name="Normal 4 5 13 11" xfId="12419" xr:uid="{00000000-0005-0000-0000-000088300000}"/>
    <cellStyle name="Normal 4 5 13 12" xfId="12420" xr:uid="{00000000-0005-0000-0000-000089300000}"/>
    <cellStyle name="Normal 4 5 13 13" xfId="12421" xr:uid="{00000000-0005-0000-0000-00008A300000}"/>
    <cellStyle name="Normal 4 5 13 14" xfId="12422" xr:uid="{00000000-0005-0000-0000-00008B300000}"/>
    <cellStyle name="Normal 4 5 13 15" xfId="12423" xr:uid="{00000000-0005-0000-0000-00008C300000}"/>
    <cellStyle name="Normal 4 5 13 2" xfId="12424" xr:uid="{00000000-0005-0000-0000-00008D300000}"/>
    <cellStyle name="Normal 4 5 13 2 10" xfId="12425" xr:uid="{00000000-0005-0000-0000-00008E300000}"/>
    <cellStyle name="Normal 4 5 13 2 11" xfId="12426" xr:uid="{00000000-0005-0000-0000-00008F300000}"/>
    <cellStyle name="Normal 4 5 13 2 12" xfId="12427" xr:uid="{00000000-0005-0000-0000-000090300000}"/>
    <cellStyle name="Normal 4 5 13 2 13" xfId="12428" xr:uid="{00000000-0005-0000-0000-000091300000}"/>
    <cellStyle name="Normal 4 5 13 2 14" xfId="12429" xr:uid="{00000000-0005-0000-0000-000092300000}"/>
    <cellStyle name="Normal 4 5 13 2 2" xfId="12430" xr:uid="{00000000-0005-0000-0000-000093300000}"/>
    <cellStyle name="Normal 4 5 13 2 3" xfId="12431" xr:uid="{00000000-0005-0000-0000-000094300000}"/>
    <cellStyle name="Normal 4 5 13 2 4" xfId="12432" xr:uid="{00000000-0005-0000-0000-000095300000}"/>
    <cellStyle name="Normal 4 5 13 2 5" xfId="12433" xr:uid="{00000000-0005-0000-0000-000096300000}"/>
    <cellStyle name="Normal 4 5 13 2 6" xfId="12434" xr:uid="{00000000-0005-0000-0000-000097300000}"/>
    <cellStyle name="Normal 4 5 13 2 7" xfId="12435" xr:uid="{00000000-0005-0000-0000-000098300000}"/>
    <cellStyle name="Normal 4 5 13 2 8" xfId="12436" xr:uid="{00000000-0005-0000-0000-000099300000}"/>
    <cellStyle name="Normal 4 5 13 2 9" xfId="12437" xr:uid="{00000000-0005-0000-0000-00009A300000}"/>
    <cellStyle name="Normal 4 5 13 3" xfId="12438" xr:uid="{00000000-0005-0000-0000-00009B300000}"/>
    <cellStyle name="Normal 4 5 13 3 10" xfId="12439" xr:uid="{00000000-0005-0000-0000-00009C300000}"/>
    <cellStyle name="Normal 4 5 13 3 2" xfId="12440" xr:uid="{00000000-0005-0000-0000-00009D300000}"/>
    <cellStyle name="Normal 4 5 13 3 3" xfId="12441" xr:uid="{00000000-0005-0000-0000-00009E300000}"/>
    <cellStyle name="Normal 4 5 13 3 4" xfId="12442" xr:uid="{00000000-0005-0000-0000-00009F300000}"/>
    <cellStyle name="Normal 4 5 13 3 5" xfId="12443" xr:uid="{00000000-0005-0000-0000-0000A0300000}"/>
    <cellStyle name="Normal 4 5 13 3 6" xfId="12444" xr:uid="{00000000-0005-0000-0000-0000A1300000}"/>
    <cellStyle name="Normal 4 5 13 3 7" xfId="12445" xr:uid="{00000000-0005-0000-0000-0000A2300000}"/>
    <cellStyle name="Normal 4 5 13 3 8" xfId="12446" xr:uid="{00000000-0005-0000-0000-0000A3300000}"/>
    <cellStyle name="Normal 4 5 13 3 9" xfId="12447" xr:uid="{00000000-0005-0000-0000-0000A4300000}"/>
    <cellStyle name="Normal 4 5 13 4" xfId="12448" xr:uid="{00000000-0005-0000-0000-0000A5300000}"/>
    <cellStyle name="Normal 4 5 13 5" xfId="12449" xr:uid="{00000000-0005-0000-0000-0000A6300000}"/>
    <cellStyle name="Normal 4 5 13 6" xfId="12450" xr:uid="{00000000-0005-0000-0000-0000A7300000}"/>
    <cellStyle name="Normal 4 5 13 7" xfId="12451" xr:uid="{00000000-0005-0000-0000-0000A8300000}"/>
    <cellStyle name="Normal 4 5 13 8" xfId="12452" xr:uid="{00000000-0005-0000-0000-0000A9300000}"/>
    <cellStyle name="Normal 4 5 13 9" xfId="12453" xr:uid="{00000000-0005-0000-0000-0000AA300000}"/>
    <cellStyle name="Normal 4 5 14" xfId="12454" xr:uid="{00000000-0005-0000-0000-0000AB300000}"/>
    <cellStyle name="Normal 4 5 14 10" xfId="12455" xr:uid="{00000000-0005-0000-0000-0000AC300000}"/>
    <cellStyle name="Normal 4 5 14 11" xfId="12456" xr:uid="{00000000-0005-0000-0000-0000AD300000}"/>
    <cellStyle name="Normal 4 5 14 12" xfId="12457" xr:uid="{00000000-0005-0000-0000-0000AE300000}"/>
    <cellStyle name="Normal 4 5 14 13" xfId="12458" xr:uid="{00000000-0005-0000-0000-0000AF300000}"/>
    <cellStyle name="Normal 4 5 14 14" xfId="12459" xr:uid="{00000000-0005-0000-0000-0000B0300000}"/>
    <cellStyle name="Normal 4 5 14 15" xfId="12460" xr:uid="{00000000-0005-0000-0000-0000B1300000}"/>
    <cellStyle name="Normal 4 5 14 2" xfId="12461" xr:uid="{00000000-0005-0000-0000-0000B2300000}"/>
    <cellStyle name="Normal 4 5 14 2 10" xfId="12462" xr:uid="{00000000-0005-0000-0000-0000B3300000}"/>
    <cellStyle name="Normal 4 5 14 2 11" xfId="12463" xr:uid="{00000000-0005-0000-0000-0000B4300000}"/>
    <cellStyle name="Normal 4 5 14 2 12" xfId="12464" xr:uid="{00000000-0005-0000-0000-0000B5300000}"/>
    <cellStyle name="Normal 4 5 14 2 13" xfId="12465" xr:uid="{00000000-0005-0000-0000-0000B6300000}"/>
    <cellStyle name="Normal 4 5 14 2 14" xfId="12466" xr:uid="{00000000-0005-0000-0000-0000B7300000}"/>
    <cellStyle name="Normal 4 5 14 2 2" xfId="12467" xr:uid="{00000000-0005-0000-0000-0000B8300000}"/>
    <cellStyle name="Normal 4 5 14 2 3" xfId="12468" xr:uid="{00000000-0005-0000-0000-0000B9300000}"/>
    <cellStyle name="Normal 4 5 14 2 4" xfId="12469" xr:uid="{00000000-0005-0000-0000-0000BA300000}"/>
    <cellStyle name="Normal 4 5 14 2 5" xfId="12470" xr:uid="{00000000-0005-0000-0000-0000BB300000}"/>
    <cellStyle name="Normal 4 5 14 2 6" xfId="12471" xr:uid="{00000000-0005-0000-0000-0000BC300000}"/>
    <cellStyle name="Normal 4 5 14 2 7" xfId="12472" xr:uid="{00000000-0005-0000-0000-0000BD300000}"/>
    <cellStyle name="Normal 4 5 14 2 8" xfId="12473" xr:uid="{00000000-0005-0000-0000-0000BE300000}"/>
    <cellStyle name="Normal 4 5 14 2 9" xfId="12474" xr:uid="{00000000-0005-0000-0000-0000BF300000}"/>
    <cellStyle name="Normal 4 5 14 3" xfId="12475" xr:uid="{00000000-0005-0000-0000-0000C0300000}"/>
    <cellStyle name="Normal 4 5 14 3 10" xfId="12476" xr:uid="{00000000-0005-0000-0000-0000C1300000}"/>
    <cellStyle name="Normal 4 5 14 3 2" xfId="12477" xr:uid="{00000000-0005-0000-0000-0000C2300000}"/>
    <cellStyle name="Normal 4 5 14 3 3" xfId="12478" xr:uid="{00000000-0005-0000-0000-0000C3300000}"/>
    <cellStyle name="Normal 4 5 14 3 4" xfId="12479" xr:uid="{00000000-0005-0000-0000-0000C4300000}"/>
    <cellStyle name="Normal 4 5 14 3 5" xfId="12480" xr:uid="{00000000-0005-0000-0000-0000C5300000}"/>
    <cellStyle name="Normal 4 5 14 3 6" xfId="12481" xr:uid="{00000000-0005-0000-0000-0000C6300000}"/>
    <cellStyle name="Normal 4 5 14 3 7" xfId="12482" xr:uid="{00000000-0005-0000-0000-0000C7300000}"/>
    <cellStyle name="Normal 4 5 14 3 8" xfId="12483" xr:uid="{00000000-0005-0000-0000-0000C8300000}"/>
    <cellStyle name="Normal 4 5 14 3 9" xfId="12484" xr:uid="{00000000-0005-0000-0000-0000C9300000}"/>
    <cellStyle name="Normal 4 5 14 4" xfId="12485" xr:uid="{00000000-0005-0000-0000-0000CA300000}"/>
    <cellStyle name="Normal 4 5 14 5" xfId="12486" xr:uid="{00000000-0005-0000-0000-0000CB300000}"/>
    <cellStyle name="Normal 4 5 14 6" xfId="12487" xr:uid="{00000000-0005-0000-0000-0000CC300000}"/>
    <cellStyle name="Normal 4 5 14 7" xfId="12488" xr:uid="{00000000-0005-0000-0000-0000CD300000}"/>
    <cellStyle name="Normal 4 5 14 8" xfId="12489" xr:uid="{00000000-0005-0000-0000-0000CE300000}"/>
    <cellStyle name="Normal 4 5 14 9" xfId="12490" xr:uid="{00000000-0005-0000-0000-0000CF300000}"/>
    <cellStyle name="Normal 4 5 15" xfId="12491" xr:uid="{00000000-0005-0000-0000-0000D0300000}"/>
    <cellStyle name="Normal 4 5 15 10" xfId="12492" xr:uid="{00000000-0005-0000-0000-0000D1300000}"/>
    <cellStyle name="Normal 4 5 15 11" xfId="12493" xr:uid="{00000000-0005-0000-0000-0000D2300000}"/>
    <cellStyle name="Normal 4 5 15 12" xfId="12494" xr:uid="{00000000-0005-0000-0000-0000D3300000}"/>
    <cellStyle name="Normal 4 5 15 13" xfId="12495" xr:uid="{00000000-0005-0000-0000-0000D4300000}"/>
    <cellStyle name="Normal 4 5 15 14" xfId="12496" xr:uid="{00000000-0005-0000-0000-0000D5300000}"/>
    <cellStyle name="Normal 4 5 15 15" xfId="12497" xr:uid="{00000000-0005-0000-0000-0000D6300000}"/>
    <cellStyle name="Normal 4 5 15 2" xfId="12498" xr:uid="{00000000-0005-0000-0000-0000D7300000}"/>
    <cellStyle name="Normal 4 5 15 2 10" xfId="12499" xr:uid="{00000000-0005-0000-0000-0000D8300000}"/>
    <cellStyle name="Normal 4 5 15 2 11" xfId="12500" xr:uid="{00000000-0005-0000-0000-0000D9300000}"/>
    <cellStyle name="Normal 4 5 15 2 12" xfId="12501" xr:uid="{00000000-0005-0000-0000-0000DA300000}"/>
    <cellStyle name="Normal 4 5 15 2 13" xfId="12502" xr:uid="{00000000-0005-0000-0000-0000DB300000}"/>
    <cellStyle name="Normal 4 5 15 2 14" xfId="12503" xr:uid="{00000000-0005-0000-0000-0000DC300000}"/>
    <cellStyle name="Normal 4 5 15 2 2" xfId="12504" xr:uid="{00000000-0005-0000-0000-0000DD300000}"/>
    <cellStyle name="Normal 4 5 15 2 3" xfId="12505" xr:uid="{00000000-0005-0000-0000-0000DE300000}"/>
    <cellStyle name="Normal 4 5 15 2 4" xfId="12506" xr:uid="{00000000-0005-0000-0000-0000DF300000}"/>
    <cellStyle name="Normal 4 5 15 2 5" xfId="12507" xr:uid="{00000000-0005-0000-0000-0000E0300000}"/>
    <cellStyle name="Normal 4 5 15 2 6" xfId="12508" xr:uid="{00000000-0005-0000-0000-0000E1300000}"/>
    <cellStyle name="Normal 4 5 15 2 7" xfId="12509" xr:uid="{00000000-0005-0000-0000-0000E2300000}"/>
    <cellStyle name="Normal 4 5 15 2 8" xfId="12510" xr:uid="{00000000-0005-0000-0000-0000E3300000}"/>
    <cellStyle name="Normal 4 5 15 2 9" xfId="12511" xr:uid="{00000000-0005-0000-0000-0000E4300000}"/>
    <cellStyle name="Normal 4 5 15 3" xfId="12512" xr:uid="{00000000-0005-0000-0000-0000E5300000}"/>
    <cellStyle name="Normal 4 5 15 3 10" xfId="12513" xr:uid="{00000000-0005-0000-0000-0000E6300000}"/>
    <cellStyle name="Normal 4 5 15 3 2" xfId="12514" xr:uid="{00000000-0005-0000-0000-0000E7300000}"/>
    <cellStyle name="Normal 4 5 15 3 3" xfId="12515" xr:uid="{00000000-0005-0000-0000-0000E8300000}"/>
    <cellStyle name="Normal 4 5 15 3 4" xfId="12516" xr:uid="{00000000-0005-0000-0000-0000E9300000}"/>
    <cellStyle name="Normal 4 5 15 3 5" xfId="12517" xr:uid="{00000000-0005-0000-0000-0000EA300000}"/>
    <cellStyle name="Normal 4 5 15 3 6" xfId="12518" xr:uid="{00000000-0005-0000-0000-0000EB300000}"/>
    <cellStyle name="Normal 4 5 15 3 7" xfId="12519" xr:uid="{00000000-0005-0000-0000-0000EC300000}"/>
    <cellStyle name="Normal 4 5 15 3 8" xfId="12520" xr:uid="{00000000-0005-0000-0000-0000ED300000}"/>
    <cellStyle name="Normal 4 5 15 3 9" xfId="12521" xr:uid="{00000000-0005-0000-0000-0000EE300000}"/>
    <cellStyle name="Normal 4 5 15 4" xfId="12522" xr:uid="{00000000-0005-0000-0000-0000EF300000}"/>
    <cellStyle name="Normal 4 5 15 5" xfId="12523" xr:uid="{00000000-0005-0000-0000-0000F0300000}"/>
    <cellStyle name="Normal 4 5 15 6" xfId="12524" xr:uid="{00000000-0005-0000-0000-0000F1300000}"/>
    <cellStyle name="Normal 4 5 15 7" xfId="12525" xr:uid="{00000000-0005-0000-0000-0000F2300000}"/>
    <cellStyle name="Normal 4 5 15 8" xfId="12526" xr:uid="{00000000-0005-0000-0000-0000F3300000}"/>
    <cellStyle name="Normal 4 5 15 9" xfId="12527" xr:uid="{00000000-0005-0000-0000-0000F4300000}"/>
    <cellStyle name="Normal 4 5 16" xfId="12528" xr:uid="{00000000-0005-0000-0000-0000F5300000}"/>
    <cellStyle name="Normal 4 5 16 10" xfId="12529" xr:uid="{00000000-0005-0000-0000-0000F6300000}"/>
    <cellStyle name="Normal 4 5 16 11" xfId="12530" xr:uid="{00000000-0005-0000-0000-0000F7300000}"/>
    <cellStyle name="Normal 4 5 16 12" xfId="12531" xr:uid="{00000000-0005-0000-0000-0000F8300000}"/>
    <cellStyle name="Normal 4 5 16 13" xfId="12532" xr:uid="{00000000-0005-0000-0000-0000F9300000}"/>
    <cellStyle name="Normal 4 5 16 14" xfId="12533" xr:uid="{00000000-0005-0000-0000-0000FA300000}"/>
    <cellStyle name="Normal 4 5 16 15" xfId="12534" xr:uid="{00000000-0005-0000-0000-0000FB300000}"/>
    <cellStyle name="Normal 4 5 16 2" xfId="12535" xr:uid="{00000000-0005-0000-0000-0000FC300000}"/>
    <cellStyle name="Normal 4 5 16 2 10" xfId="12536" xr:uid="{00000000-0005-0000-0000-0000FD300000}"/>
    <cellStyle name="Normal 4 5 16 2 11" xfId="12537" xr:uid="{00000000-0005-0000-0000-0000FE300000}"/>
    <cellStyle name="Normal 4 5 16 2 12" xfId="12538" xr:uid="{00000000-0005-0000-0000-0000FF300000}"/>
    <cellStyle name="Normal 4 5 16 2 13" xfId="12539" xr:uid="{00000000-0005-0000-0000-000000310000}"/>
    <cellStyle name="Normal 4 5 16 2 14" xfId="12540" xr:uid="{00000000-0005-0000-0000-000001310000}"/>
    <cellStyle name="Normal 4 5 16 2 2" xfId="12541" xr:uid="{00000000-0005-0000-0000-000002310000}"/>
    <cellStyle name="Normal 4 5 16 2 3" xfId="12542" xr:uid="{00000000-0005-0000-0000-000003310000}"/>
    <cellStyle name="Normal 4 5 16 2 4" xfId="12543" xr:uid="{00000000-0005-0000-0000-000004310000}"/>
    <cellStyle name="Normal 4 5 16 2 5" xfId="12544" xr:uid="{00000000-0005-0000-0000-000005310000}"/>
    <cellStyle name="Normal 4 5 16 2 6" xfId="12545" xr:uid="{00000000-0005-0000-0000-000006310000}"/>
    <cellStyle name="Normal 4 5 16 2 7" xfId="12546" xr:uid="{00000000-0005-0000-0000-000007310000}"/>
    <cellStyle name="Normal 4 5 16 2 8" xfId="12547" xr:uid="{00000000-0005-0000-0000-000008310000}"/>
    <cellStyle name="Normal 4 5 16 2 9" xfId="12548" xr:uid="{00000000-0005-0000-0000-000009310000}"/>
    <cellStyle name="Normal 4 5 16 3" xfId="12549" xr:uid="{00000000-0005-0000-0000-00000A310000}"/>
    <cellStyle name="Normal 4 5 16 3 10" xfId="12550" xr:uid="{00000000-0005-0000-0000-00000B310000}"/>
    <cellStyle name="Normal 4 5 16 3 2" xfId="12551" xr:uid="{00000000-0005-0000-0000-00000C310000}"/>
    <cellStyle name="Normal 4 5 16 3 3" xfId="12552" xr:uid="{00000000-0005-0000-0000-00000D310000}"/>
    <cellStyle name="Normal 4 5 16 3 4" xfId="12553" xr:uid="{00000000-0005-0000-0000-00000E310000}"/>
    <cellStyle name="Normal 4 5 16 3 5" xfId="12554" xr:uid="{00000000-0005-0000-0000-00000F310000}"/>
    <cellStyle name="Normal 4 5 16 3 6" xfId="12555" xr:uid="{00000000-0005-0000-0000-000010310000}"/>
    <cellStyle name="Normal 4 5 16 3 7" xfId="12556" xr:uid="{00000000-0005-0000-0000-000011310000}"/>
    <cellStyle name="Normal 4 5 16 3 8" xfId="12557" xr:uid="{00000000-0005-0000-0000-000012310000}"/>
    <cellStyle name="Normal 4 5 16 3 9" xfId="12558" xr:uid="{00000000-0005-0000-0000-000013310000}"/>
    <cellStyle name="Normal 4 5 16 4" xfId="12559" xr:uid="{00000000-0005-0000-0000-000014310000}"/>
    <cellStyle name="Normal 4 5 16 5" xfId="12560" xr:uid="{00000000-0005-0000-0000-000015310000}"/>
    <cellStyle name="Normal 4 5 16 6" xfId="12561" xr:uid="{00000000-0005-0000-0000-000016310000}"/>
    <cellStyle name="Normal 4 5 16 7" xfId="12562" xr:uid="{00000000-0005-0000-0000-000017310000}"/>
    <cellStyle name="Normal 4 5 16 8" xfId="12563" xr:uid="{00000000-0005-0000-0000-000018310000}"/>
    <cellStyle name="Normal 4 5 16 9" xfId="12564" xr:uid="{00000000-0005-0000-0000-000019310000}"/>
    <cellStyle name="Normal 4 5 17" xfId="12565" xr:uid="{00000000-0005-0000-0000-00001A310000}"/>
    <cellStyle name="Normal 4 5 17 10" xfId="12566" xr:uid="{00000000-0005-0000-0000-00001B310000}"/>
    <cellStyle name="Normal 4 5 17 11" xfId="12567" xr:uid="{00000000-0005-0000-0000-00001C310000}"/>
    <cellStyle name="Normal 4 5 17 12" xfId="12568" xr:uid="{00000000-0005-0000-0000-00001D310000}"/>
    <cellStyle name="Normal 4 5 17 13" xfId="12569" xr:uid="{00000000-0005-0000-0000-00001E310000}"/>
    <cellStyle name="Normal 4 5 17 14" xfId="12570" xr:uid="{00000000-0005-0000-0000-00001F310000}"/>
    <cellStyle name="Normal 4 5 17 15" xfId="12571" xr:uid="{00000000-0005-0000-0000-000020310000}"/>
    <cellStyle name="Normal 4 5 17 2" xfId="12572" xr:uid="{00000000-0005-0000-0000-000021310000}"/>
    <cellStyle name="Normal 4 5 17 2 10" xfId="12573" xr:uid="{00000000-0005-0000-0000-000022310000}"/>
    <cellStyle name="Normal 4 5 17 2 11" xfId="12574" xr:uid="{00000000-0005-0000-0000-000023310000}"/>
    <cellStyle name="Normal 4 5 17 2 12" xfId="12575" xr:uid="{00000000-0005-0000-0000-000024310000}"/>
    <cellStyle name="Normal 4 5 17 2 13" xfId="12576" xr:uid="{00000000-0005-0000-0000-000025310000}"/>
    <cellStyle name="Normal 4 5 17 2 14" xfId="12577" xr:uid="{00000000-0005-0000-0000-000026310000}"/>
    <cellStyle name="Normal 4 5 17 2 2" xfId="12578" xr:uid="{00000000-0005-0000-0000-000027310000}"/>
    <cellStyle name="Normal 4 5 17 2 3" xfId="12579" xr:uid="{00000000-0005-0000-0000-000028310000}"/>
    <cellStyle name="Normal 4 5 17 2 4" xfId="12580" xr:uid="{00000000-0005-0000-0000-000029310000}"/>
    <cellStyle name="Normal 4 5 17 2 5" xfId="12581" xr:uid="{00000000-0005-0000-0000-00002A310000}"/>
    <cellStyle name="Normal 4 5 17 2 6" xfId="12582" xr:uid="{00000000-0005-0000-0000-00002B310000}"/>
    <cellStyle name="Normal 4 5 17 2 7" xfId="12583" xr:uid="{00000000-0005-0000-0000-00002C310000}"/>
    <cellStyle name="Normal 4 5 17 2 8" xfId="12584" xr:uid="{00000000-0005-0000-0000-00002D310000}"/>
    <cellStyle name="Normal 4 5 17 2 9" xfId="12585" xr:uid="{00000000-0005-0000-0000-00002E310000}"/>
    <cellStyle name="Normal 4 5 17 3" xfId="12586" xr:uid="{00000000-0005-0000-0000-00002F310000}"/>
    <cellStyle name="Normal 4 5 17 3 10" xfId="12587" xr:uid="{00000000-0005-0000-0000-000030310000}"/>
    <cellStyle name="Normal 4 5 17 3 2" xfId="12588" xr:uid="{00000000-0005-0000-0000-000031310000}"/>
    <cellStyle name="Normal 4 5 17 3 3" xfId="12589" xr:uid="{00000000-0005-0000-0000-000032310000}"/>
    <cellStyle name="Normal 4 5 17 3 4" xfId="12590" xr:uid="{00000000-0005-0000-0000-000033310000}"/>
    <cellStyle name="Normal 4 5 17 3 5" xfId="12591" xr:uid="{00000000-0005-0000-0000-000034310000}"/>
    <cellStyle name="Normal 4 5 17 3 6" xfId="12592" xr:uid="{00000000-0005-0000-0000-000035310000}"/>
    <cellStyle name="Normal 4 5 17 3 7" xfId="12593" xr:uid="{00000000-0005-0000-0000-000036310000}"/>
    <cellStyle name="Normal 4 5 17 3 8" xfId="12594" xr:uid="{00000000-0005-0000-0000-000037310000}"/>
    <cellStyle name="Normal 4 5 17 3 9" xfId="12595" xr:uid="{00000000-0005-0000-0000-000038310000}"/>
    <cellStyle name="Normal 4 5 17 4" xfId="12596" xr:uid="{00000000-0005-0000-0000-000039310000}"/>
    <cellStyle name="Normal 4 5 17 5" xfId="12597" xr:uid="{00000000-0005-0000-0000-00003A310000}"/>
    <cellStyle name="Normal 4 5 17 6" xfId="12598" xr:uid="{00000000-0005-0000-0000-00003B310000}"/>
    <cellStyle name="Normal 4 5 17 7" xfId="12599" xr:uid="{00000000-0005-0000-0000-00003C310000}"/>
    <cellStyle name="Normal 4 5 17 8" xfId="12600" xr:uid="{00000000-0005-0000-0000-00003D310000}"/>
    <cellStyle name="Normal 4 5 17 9" xfId="12601" xr:uid="{00000000-0005-0000-0000-00003E310000}"/>
    <cellStyle name="Normal 4 5 18" xfId="12602" xr:uid="{00000000-0005-0000-0000-00003F310000}"/>
    <cellStyle name="Normal 4 5 18 10" xfId="12603" xr:uid="{00000000-0005-0000-0000-000040310000}"/>
    <cellStyle name="Normal 4 5 18 11" xfId="12604" xr:uid="{00000000-0005-0000-0000-000041310000}"/>
    <cellStyle name="Normal 4 5 18 12" xfId="12605" xr:uid="{00000000-0005-0000-0000-000042310000}"/>
    <cellStyle name="Normal 4 5 18 13" xfId="12606" xr:uid="{00000000-0005-0000-0000-000043310000}"/>
    <cellStyle name="Normal 4 5 18 14" xfId="12607" xr:uid="{00000000-0005-0000-0000-000044310000}"/>
    <cellStyle name="Normal 4 5 18 15" xfId="12608" xr:uid="{00000000-0005-0000-0000-000045310000}"/>
    <cellStyle name="Normal 4 5 18 2" xfId="12609" xr:uid="{00000000-0005-0000-0000-000046310000}"/>
    <cellStyle name="Normal 4 5 18 2 10" xfId="12610" xr:uid="{00000000-0005-0000-0000-000047310000}"/>
    <cellStyle name="Normal 4 5 18 2 11" xfId="12611" xr:uid="{00000000-0005-0000-0000-000048310000}"/>
    <cellStyle name="Normal 4 5 18 2 12" xfId="12612" xr:uid="{00000000-0005-0000-0000-000049310000}"/>
    <cellStyle name="Normal 4 5 18 2 13" xfId="12613" xr:uid="{00000000-0005-0000-0000-00004A310000}"/>
    <cellStyle name="Normal 4 5 18 2 14" xfId="12614" xr:uid="{00000000-0005-0000-0000-00004B310000}"/>
    <cellStyle name="Normal 4 5 18 2 2" xfId="12615" xr:uid="{00000000-0005-0000-0000-00004C310000}"/>
    <cellStyle name="Normal 4 5 18 2 3" xfId="12616" xr:uid="{00000000-0005-0000-0000-00004D310000}"/>
    <cellStyle name="Normal 4 5 18 2 4" xfId="12617" xr:uid="{00000000-0005-0000-0000-00004E310000}"/>
    <cellStyle name="Normal 4 5 18 2 5" xfId="12618" xr:uid="{00000000-0005-0000-0000-00004F310000}"/>
    <cellStyle name="Normal 4 5 18 2 6" xfId="12619" xr:uid="{00000000-0005-0000-0000-000050310000}"/>
    <cellStyle name="Normal 4 5 18 2 7" xfId="12620" xr:uid="{00000000-0005-0000-0000-000051310000}"/>
    <cellStyle name="Normal 4 5 18 2 8" xfId="12621" xr:uid="{00000000-0005-0000-0000-000052310000}"/>
    <cellStyle name="Normal 4 5 18 2 9" xfId="12622" xr:uid="{00000000-0005-0000-0000-000053310000}"/>
    <cellStyle name="Normal 4 5 18 3" xfId="12623" xr:uid="{00000000-0005-0000-0000-000054310000}"/>
    <cellStyle name="Normal 4 5 18 3 10" xfId="12624" xr:uid="{00000000-0005-0000-0000-000055310000}"/>
    <cellStyle name="Normal 4 5 18 3 2" xfId="12625" xr:uid="{00000000-0005-0000-0000-000056310000}"/>
    <cellStyle name="Normal 4 5 18 3 3" xfId="12626" xr:uid="{00000000-0005-0000-0000-000057310000}"/>
    <cellStyle name="Normal 4 5 18 3 4" xfId="12627" xr:uid="{00000000-0005-0000-0000-000058310000}"/>
    <cellStyle name="Normal 4 5 18 3 5" xfId="12628" xr:uid="{00000000-0005-0000-0000-000059310000}"/>
    <cellStyle name="Normal 4 5 18 3 6" xfId="12629" xr:uid="{00000000-0005-0000-0000-00005A310000}"/>
    <cellStyle name="Normal 4 5 18 3 7" xfId="12630" xr:uid="{00000000-0005-0000-0000-00005B310000}"/>
    <cellStyle name="Normal 4 5 18 3 8" xfId="12631" xr:uid="{00000000-0005-0000-0000-00005C310000}"/>
    <cellStyle name="Normal 4 5 18 3 9" xfId="12632" xr:uid="{00000000-0005-0000-0000-00005D310000}"/>
    <cellStyle name="Normal 4 5 18 4" xfId="12633" xr:uid="{00000000-0005-0000-0000-00005E310000}"/>
    <cellStyle name="Normal 4 5 18 5" xfId="12634" xr:uid="{00000000-0005-0000-0000-00005F310000}"/>
    <cellStyle name="Normal 4 5 18 6" xfId="12635" xr:uid="{00000000-0005-0000-0000-000060310000}"/>
    <cellStyle name="Normal 4 5 18 7" xfId="12636" xr:uid="{00000000-0005-0000-0000-000061310000}"/>
    <cellStyle name="Normal 4 5 18 8" xfId="12637" xr:uid="{00000000-0005-0000-0000-000062310000}"/>
    <cellStyle name="Normal 4 5 18 9" xfId="12638" xr:uid="{00000000-0005-0000-0000-000063310000}"/>
    <cellStyle name="Normal 4 5 19" xfId="12639" xr:uid="{00000000-0005-0000-0000-000064310000}"/>
    <cellStyle name="Normal 4 5 19 10" xfId="12640" xr:uid="{00000000-0005-0000-0000-000065310000}"/>
    <cellStyle name="Normal 4 5 19 11" xfId="12641" xr:uid="{00000000-0005-0000-0000-000066310000}"/>
    <cellStyle name="Normal 4 5 19 12" xfId="12642" xr:uid="{00000000-0005-0000-0000-000067310000}"/>
    <cellStyle name="Normal 4 5 19 13" xfId="12643" xr:uid="{00000000-0005-0000-0000-000068310000}"/>
    <cellStyle name="Normal 4 5 19 14" xfId="12644" xr:uid="{00000000-0005-0000-0000-000069310000}"/>
    <cellStyle name="Normal 4 5 19 15" xfId="12645" xr:uid="{00000000-0005-0000-0000-00006A310000}"/>
    <cellStyle name="Normal 4 5 19 2" xfId="12646" xr:uid="{00000000-0005-0000-0000-00006B310000}"/>
    <cellStyle name="Normal 4 5 19 2 10" xfId="12647" xr:uid="{00000000-0005-0000-0000-00006C310000}"/>
    <cellStyle name="Normal 4 5 19 2 2" xfId="12648" xr:uid="{00000000-0005-0000-0000-00006D310000}"/>
    <cellStyle name="Normal 4 5 19 2 3" xfId="12649" xr:uid="{00000000-0005-0000-0000-00006E310000}"/>
    <cellStyle name="Normal 4 5 19 2 4" xfId="12650" xr:uid="{00000000-0005-0000-0000-00006F310000}"/>
    <cellStyle name="Normal 4 5 19 2 5" xfId="12651" xr:uid="{00000000-0005-0000-0000-000070310000}"/>
    <cellStyle name="Normal 4 5 19 2 6" xfId="12652" xr:uid="{00000000-0005-0000-0000-000071310000}"/>
    <cellStyle name="Normal 4 5 19 2 7" xfId="12653" xr:uid="{00000000-0005-0000-0000-000072310000}"/>
    <cellStyle name="Normal 4 5 19 2 8" xfId="12654" xr:uid="{00000000-0005-0000-0000-000073310000}"/>
    <cellStyle name="Normal 4 5 19 2 9" xfId="12655" xr:uid="{00000000-0005-0000-0000-000074310000}"/>
    <cellStyle name="Normal 4 5 19 3" xfId="12656" xr:uid="{00000000-0005-0000-0000-000075310000}"/>
    <cellStyle name="Normal 4 5 19 3 10" xfId="12657" xr:uid="{00000000-0005-0000-0000-000076310000}"/>
    <cellStyle name="Normal 4 5 19 3 2" xfId="12658" xr:uid="{00000000-0005-0000-0000-000077310000}"/>
    <cellStyle name="Normal 4 5 19 3 3" xfId="12659" xr:uid="{00000000-0005-0000-0000-000078310000}"/>
    <cellStyle name="Normal 4 5 19 3 4" xfId="12660" xr:uid="{00000000-0005-0000-0000-000079310000}"/>
    <cellStyle name="Normal 4 5 19 3 5" xfId="12661" xr:uid="{00000000-0005-0000-0000-00007A310000}"/>
    <cellStyle name="Normal 4 5 19 3 6" xfId="12662" xr:uid="{00000000-0005-0000-0000-00007B310000}"/>
    <cellStyle name="Normal 4 5 19 3 7" xfId="12663" xr:uid="{00000000-0005-0000-0000-00007C310000}"/>
    <cellStyle name="Normal 4 5 19 3 8" xfId="12664" xr:uid="{00000000-0005-0000-0000-00007D310000}"/>
    <cellStyle name="Normal 4 5 19 3 9" xfId="12665" xr:uid="{00000000-0005-0000-0000-00007E310000}"/>
    <cellStyle name="Normal 4 5 19 4" xfId="12666" xr:uid="{00000000-0005-0000-0000-00007F310000}"/>
    <cellStyle name="Normal 4 5 19 5" xfId="12667" xr:uid="{00000000-0005-0000-0000-000080310000}"/>
    <cellStyle name="Normal 4 5 19 6" xfId="12668" xr:uid="{00000000-0005-0000-0000-000081310000}"/>
    <cellStyle name="Normal 4 5 19 7" xfId="12669" xr:uid="{00000000-0005-0000-0000-000082310000}"/>
    <cellStyle name="Normal 4 5 19 8" xfId="12670" xr:uid="{00000000-0005-0000-0000-000083310000}"/>
    <cellStyle name="Normal 4 5 19 9" xfId="12671" xr:uid="{00000000-0005-0000-0000-000084310000}"/>
    <cellStyle name="Normal 4 5 2" xfId="12672" xr:uid="{00000000-0005-0000-0000-000085310000}"/>
    <cellStyle name="Normal 4 5 2 10" xfId="12673" xr:uid="{00000000-0005-0000-0000-000086310000}"/>
    <cellStyle name="Normal 4 5 2 11" xfId="12674" xr:uid="{00000000-0005-0000-0000-000087310000}"/>
    <cellStyle name="Normal 4 5 2 12" xfId="12675" xr:uid="{00000000-0005-0000-0000-000088310000}"/>
    <cellStyle name="Normal 4 5 2 13" xfId="12676" xr:uid="{00000000-0005-0000-0000-000089310000}"/>
    <cellStyle name="Normal 4 5 2 14" xfId="12677" xr:uid="{00000000-0005-0000-0000-00008A310000}"/>
    <cellStyle name="Normal 4 5 2 15" xfId="12678" xr:uid="{00000000-0005-0000-0000-00008B310000}"/>
    <cellStyle name="Normal 4 5 2 2" xfId="12679" xr:uid="{00000000-0005-0000-0000-00008C310000}"/>
    <cellStyle name="Normal 4 5 2 2 10" xfId="12680" xr:uid="{00000000-0005-0000-0000-00008D310000}"/>
    <cellStyle name="Normal 4 5 2 2 11" xfId="12681" xr:uid="{00000000-0005-0000-0000-00008E310000}"/>
    <cellStyle name="Normal 4 5 2 2 12" xfId="12682" xr:uid="{00000000-0005-0000-0000-00008F310000}"/>
    <cellStyle name="Normal 4 5 2 2 13" xfId="12683" xr:uid="{00000000-0005-0000-0000-000090310000}"/>
    <cellStyle name="Normal 4 5 2 2 14" xfId="12684" xr:uid="{00000000-0005-0000-0000-000091310000}"/>
    <cellStyle name="Normal 4 5 2 2 2" xfId="12685" xr:uid="{00000000-0005-0000-0000-000092310000}"/>
    <cellStyle name="Normal 4 5 2 2 3" xfId="12686" xr:uid="{00000000-0005-0000-0000-000093310000}"/>
    <cellStyle name="Normal 4 5 2 2 4" xfId="12687" xr:uid="{00000000-0005-0000-0000-000094310000}"/>
    <cellStyle name="Normal 4 5 2 2 5" xfId="12688" xr:uid="{00000000-0005-0000-0000-000095310000}"/>
    <cellStyle name="Normal 4 5 2 2 6" xfId="12689" xr:uid="{00000000-0005-0000-0000-000096310000}"/>
    <cellStyle name="Normal 4 5 2 2 7" xfId="12690" xr:uid="{00000000-0005-0000-0000-000097310000}"/>
    <cellStyle name="Normal 4 5 2 2 8" xfId="12691" xr:uid="{00000000-0005-0000-0000-000098310000}"/>
    <cellStyle name="Normal 4 5 2 2 9" xfId="12692" xr:uid="{00000000-0005-0000-0000-000099310000}"/>
    <cellStyle name="Normal 4 5 2 3" xfId="12693" xr:uid="{00000000-0005-0000-0000-00009A310000}"/>
    <cellStyle name="Normal 4 5 2 3 10" xfId="12694" xr:uid="{00000000-0005-0000-0000-00009B310000}"/>
    <cellStyle name="Normal 4 5 2 3 2" xfId="12695" xr:uid="{00000000-0005-0000-0000-00009C310000}"/>
    <cellStyle name="Normal 4 5 2 3 3" xfId="12696" xr:uid="{00000000-0005-0000-0000-00009D310000}"/>
    <cellStyle name="Normal 4 5 2 3 4" xfId="12697" xr:uid="{00000000-0005-0000-0000-00009E310000}"/>
    <cellStyle name="Normal 4 5 2 3 5" xfId="12698" xr:uid="{00000000-0005-0000-0000-00009F310000}"/>
    <cellStyle name="Normal 4 5 2 3 6" xfId="12699" xr:uid="{00000000-0005-0000-0000-0000A0310000}"/>
    <cellStyle name="Normal 4 5 2 3 7" xfId="12700" xr:uid="{00000000-0005-0000-0000-0000A1310000}"/>
    <cellStyle name="Normal 4 5 2 3 8" xfId="12701" xr:uid="{00000000-0005-0000-0000-0000A2310000}"/>
    <cellStyle name="Normal 4 5 2 3 9" xfId="12702" xr:uid="{00000000-0005-0000-0000-0000A3310000}"/>
    <cellStyle name="Normal 4 5 2 4" xfId="12703" xr:uid="{00000000-0005-0000-0000-0000A4310000}"/>
    <cellStyle name="Normal 4 5 2 5" xfId="12704" xr:uid="{00000000-0005-0000-0000-0000A5310000}"/>
    <cellStyle name="Normal 4 5 2 6" xfId="12705" xr:uid="{00000000-0005-0000-0000-0000A6310000}"/>
    <cellStyle name="Normal 4 5 2 7" xfId="12706" xr:uid="{00000000-0005-0000-0000-0000A7310000}"/>
    <cellStyle name="Normal 4 5 2 8" xfId="12707" xr:uid="{00000000-0005-0000-0000-0000A8310000}"/>
    <cellStyle name="Normal 4 5 2 9" xfId="12708" xr:uid="{00000000-0005-0000-0000-0000A9310000}"/>
    <cellStyle name="Normal 4 5 20" xfId="12709" xr:uid="{00000000-0005-0000-0000-0000AA310000}"/>
    <cellStyle name="Normal 4 5 20 10" xfId="12710" xr:uid="{00000000-0005-0000-0000-0000AB310000}"/>
    <cellStyle name="Normal 4 5 20 2" xfId="12711" xr:uid="{00000000-0005-0000-0000-0000AC310000}"/>
    <cellStyle name="Normal 4 5 20 3" xfId="12712" xr:uid="{00000000-0005-0000-0000-0000AD310000}"/>
    <cellStyle name="Normal 4 5 20 4" xfId="12713" xr:uid="{00000000-0005-0000-0000-0000AE310000}"/>
    <cellStyle name="Normal 4 5 20 5" xfId="12714" xr:uid="{00000000-0005-0000-0000-0000AF310000}"/>
    <cellStyle name="Normal 4 5 20 6" xfId="12715" xr:uid="{00000000-0005-0000-0000-0000B0310000}"/>
    <cellStyle name="Normal 4 5 20 7" xfId="12716" xr:uid="{00000000-0005-0000-0000-0000B1310000}"/>
    <cellStyle name="Normal 4 5 20 8" xfId="12717" xr:uid="{00000000-0005-0000-0000-0000B2310000}"/>
    <cellStyle name="Normal 4 5 20 9" xfId="12718" xr:uid="{00000000-0005-0000-0000-0000B3310000}"/>
    <cellStyle name="Normal 4 5 21" xfId="12719" xr:uid="{00000000-0005-0000-0000-0000B4310000}"/>
    <cellStyle name="Normal 4 5 21 10" xfId="12720" xr:uid="{00000000-0005-0000-0000-0000B5310000}"/>
    <cellStyle name="Normal 4 5 21 2" xfId="12721" xr:uid="{00000000-0005-0000-0000-0000B6310000}"/>
    <cellStyle name="Normal 4 5 21 3" xfId="12722" xr:uid="{00000000-0005-0000-0000-0000B7310000}"/>
    <cellStyle name="Normal 4 5 21 4" xfId="12723" xr:uid="{00000000-0005-0000-0000-0000B8310000}"/>
    <cellStyle name="Normal 4 5 21 5" xfId="12724" xr:uid="{00000000-0005-0000-0000-0000B9310000}"/>
    <cellStyle name="Normal 4 5 21 6" xfId="12725" xr:uid="{00000000-0005-0000-0000-0000BA310000}"/>
    <cellStyle name="Normal 4 5 21 7" xfId="12726" xr:uid="{00000000-0005-0000-0000-0000BB310000}"/>
    <cellStyle name="Normal 4 5 21 8" xfId="12727" xr:uid="{00000000-0005-0000-0000-0000BC310000}"/>
    <cellStyle name="Normal 4 5 21 9" xfId="12728" xr:uid="{00000000-0005-0000-0000-0000BD310000}"/>
    <cellStyle name="Normal 4 5 22" xfId="12729" xr:uid="{00000000-0005-0000-0000-0000BE310000}"/>
    <cellStyle name="Normal 4 5 22 10" xfId="12730" xr:uid="{00000000-0005-0000-0000-0000BF310000}"/>
    <cellStyle name="Normal 4 5 22 2" xfId="12731" xr:uid="{00000000-0005-0000-0000-0000C0310000}"/>
    <cellStyle name="Normal 4 5 22 3" xfId="12732" xr:uid="{00000000-0005-0000-0000-0000C1310000}"/>
    <cellStyle name="Normal 4 5 22 4" xfId="12733" xr:uid="{00000000-0005-0000-0000-0000C2310000}"/>
    <cellStyle name="Normal 4 5 22 5" xfId="12734" xr:uid="{00000000-0005-0000-0000-0000C3310000}"/>
    <cellStyle name="Normal 4 5 22 6" xfId="12735" xr:uid="{00000000-0005-0000-0000-0000C4310000}"/>
    <cellStyle name="Normal 4 5 22 7" xfId="12736" xr:uid="{00000000-0005-0000-0000-0000C5310000}"/>
    <cellStyle name="Normal 4 5 22 8" xfId="12737" xr:uid="{00000000-0005-0000-0000-0000C6310000}"/>
    <cellStyle name="Normal 4 5 22 9" xfId="12738" xr:uid="{00000000-0005-0000-0000-0000C7310000}"/>
    <cellStyle name="Normal 4 5 23" xfId="12739" xr:uid="{00000000-0005-0000-0000-0000C8310000}"/>
    <cellStyle name="Normal 4 5 23 10" xfId="12740" xr:uid="{00000000-0005-0000-0000-0000C9310000}"/>
    <cellStyle name="Normal 4 5 23 2" xfId="12741" xr:uid="{00000000-0005-0000-0000-0000CA310000}"/>
    <cellStyle name="Normal 4 5 23 3" xfId="12742" xr:uid="{00000000-0005-0000-0000-0000CB310000}"/>
    <cellStyle name="Normal 4 5 23 4" xfId="12743" xr:uid="{00000000-0005-0000-0000-0000CC310000}"/>
    <cellStyle name="Normal 4 5 23 5" xfId="12744" xr:uid="{00000000-0005-0000-0000-0000CD310000}"/>
    <cellStyle name="Normal 4 5 23 6" xfId="12745" xr:uid="{00000000-0005-0000-0000-0000CE310000}"/>
    <cellStyle name="Normal 4 5 23 7" xfId="12746" xr:uid="{00000000-0005-0000-0000-0000CF310000}"/>
    <cellStyle name="Normal 4 5 23 8" xfId="12747" xr:uid="{00000000-0005-0000-0000-0000D0310000}"/>
    <cellStyle name="Normal 4 5 23 9" xfId="12748" xr:uid="{00000000-0005-0000-0000-0000D1310000}"/>
    <cellStyle name="Normal 4 5 24" xfId="12749" xr:uid="{00000000-0005-0000-0000-0000D2310000}"/>
    <cellStyle name="Normal 4 5 24 10" xfId="12750" xr:uid="{00000000-0005-0000-0000-0000D3310000}"/>
    <cellStyle name="Normal 4 5 24 2" xfId="12751" xr:uid="{00000000-0005-0000-0000-0000D4310000}"/>
    <cellStyle name="Normal 4 5 24 3" xfId="12752" xr:uid="{00000000-0005-0000-0000-0000D5310000}"/>
    <cellStyle name="Normal 4 5 24 4" xfId="12753" xr:uid="{00000000-0005-0000-0000-0000D6310000}"/>
    <cellStyle name="Normal 4 5 24 5" xfId="12754" xr:uid="{00000000-0005-0000-0000-0000D7310000}"/>
    <cellStyle name="Normal 4 5 24 6" xfId="12755" xr:uid="{00000000-0005-0000-0000-0000D8310000}"/>
    <cellStyle name="Normal 4 5 24 7" xfId="12756" xr:uid="{00000000-0005-0000-0000-0000D9310000}"/>
    <cellStyle name="Normal 4 5 24 8" xfId="12757" xr:uid="{00000000-0005-0000-0000-0000DA310000}"/>
    <cellStyle name="Normal 4 5 24 9" xfId="12758" xr:uid="{00000000-0005-0000-0000-0000DB310000}"/>
    <cellStyle name="Normal 4 5 25" xfId="12759" xr:uid="{00000000-0005-0000-0000-0000DC310000}"/>
    <cellStyle name="Normal 4 5 25 10" xfId="12760" xr:uid="{00000000-0005-0000-0000-0000DD310000}"/>
    <cellStyle name="Normal 4 5 25 2" xfId="12761" xr:uid="{00000000-0005-0000-0000-0000DE310000}"/>
    <cellStyle name="Normal 4 5 25 3" xfId="12762" xr:uid="{00000000-0005-0000-0000-0000DF310000}"/>
    <cellStyle name="Normal 4 5 25 4" xfId="12763" xr:uid="{00000000-0005-0000-0000-0000E0310000}"/>
    <cellStyle name="Normal 4 5 25 5" xfId="12764" xr:uid="{00000000-0005-0000-0000-0000E1310000}"/>
    <cellStyle name="Normal 4 5 25 6" xfId="12765" xr:uid="{00000000-0005-0000-0000-0000E2310000}"/>
    <cellStyle name="Normal 4 5 25 7" xfId="12766" xr:uid="{00000000-0005-0000-0000-0000E3310000}"/>
    <cellStyle name="Normal 4 5 25 8" xfId="12767" xr:uid="{00000000-0005-0000-0000-0000E4310000}"/>
    <cellStyle name="Normal 4 5 25 9" xfId="12768" xr:uid="{00000000-0005-0000-0000-0000E5310000}"/>
    <cellStyle name="Normal 4 5 26" xfId="12769" xr:uid="{00000000-0005-0000-0000-0000E6310000}"/>
    <cellStyle name="Normal 4 5 27" xfId="12770" xr:uid="{00000000-0005-0000-0000-0000E7310000}"/>
    <cellStyle name="Normal 4 5 28" xfId="12771" xr:uid="{00000000-0005-0000-0000-0000E8310000}"/>
    <cellStyle name="Normal 4 5 29" xfId="12772" xr:uid="{00000000-0005-0000-0000-0000E9310000}"/>
    <cellStyle name="Normal 4 5 3" xfId="12773" xr:uid="{00000000-0005-0000-0000-0000EA310000}"/>
    <cellStyle name="Normal 4 5 3 10" xfId="12774" xr:uid="{00000000-0005-0000-0000-0000EB310000}"/>
    <cellStyle name="Normal 4 5 3 11" xfId="12775" xr:uid="{00000000-0005-0000-0000-0000EC310000}"/>
    <cellStyle name="Normal 4 5 3 12" xfId="12776" xr:uid="{00000000-0005-0000-0000-0000ED310000}"/>
    <cellStyle name="Normal 4 5 3 13" xfId="12777" xr:uid="{00000000-0005-0000-0000-0000EE310000}"/>
    <cellStyle name="Normal 4 5 3 14" xfId="12778" xr:uid="{00000000-0005-0000-0000-0000EF310000}"/>
    <cellStyle name="Normal 4 5 3 15" xfId="12779" xr:uid="{00000000-0005-0000-0000-0000F0310000}"/>
    <cellStyle name="Normal 4 5 3 2" xfId="12780" xr:uid="{00000000-0005-0000-0000-0000F1310000}"/>
    <cellStyle name="Normal 4 5 3 2 10" xfId="12781" xr:uid="{00000000-0005-0000-0000-0000F2310000}"/>
    <cellStyle name="Normal 4 5 3 2 11" xfId="12782" xr:uid="{00000000-0005-0000-0000-0000F3310000}"/>
    <cellStyle name="Normal 4 5 3 2 12" xfId="12783" xr:uid="{00000000-0005-0000-0000-0000F4310000}"/>
    <cellStyle name="Normal 4 5 3 2 13" xfId="12784" xr:uid="{00000000-0005-0000-0000-0000F5310000}"/>
    <cellStyle name="Normal 4 5 3 2 14" xfId="12785" xr:uid="{00000000-0005-0000-0000-0000F6310000}"/>
    <cellStyle name="Normal 4 5 3 2 2" xfId="12786" xr:uid="{00000000-0005-0000-0000-0000F7310000}"/>
    <cellStyle name="Normal 4 5 3 2 3" xfId="12787" xr:uid="{00000000-0005-0000-0000-0000F8310000}"/>
    <cellStyle name="Normal 4 5 3 2 4" xfId="12788" xr:uid="{00000000-0005-0000-0000-0000F9310000}"/>
    <cellStyle name="Normal 4 5 3 2 5" xfId="12789" xr:uid="{00000000-0005-0000-0000-0000FA310000}"/>
    <cellStyle name="Normal 4 5 3 2 6" xfId="12790" xr:uid="{00000000-0005-0000-0000-0000FB310000}"/>
    <cellStyle name="Normal 4 5 3 2 7" xfId="12791" xr:uid="{00000000-0005-0000-0000-0000FC310000}"/>
    <cellStyle name="Normal 4 5 3 2 8" xfId="12792" xr:uid="{00000000-0005-0000-0000-0000FD310000}"/>
    <cellStyle name="Normal 4 5 3 2 9" xfId="12793" xr:uid="{00000000-0005-0000-0000-0000FE310000}"/>
    <cellStyle name="Normal 4 5 3 3" xfId="12794" xr:uid="{00000000-0005-0000-0000-0000FF310000}"/>
    <cellStyle name="Normal 4 5 3 3 10" xfId="12795" xr:uid="{00000000-0005-0000-0000-000000320000}"/>
    <cellStyle name="Normal 4 5 3 3 2" xfId="12796" xr:uid="{00000000-0005-0000-0000-000001320000}"/>
    <cellStyle name="Normal 4 5 3 3 3" xfId="12797" xr:uid="{00000000-0005-0000-0000-000002320000}"/>
    <cellStyle name="Normal 4 5 3 3 4" xfId="12798" xr:uid="{00000000-0005-0000-0000-000003320000}"/>
    <cellStyle name="Normal 4 5 3 3 5" xfId="12799" xr:uid="{00000000-0005-0000-0000-000004320000}"/>
    <cellStyle name="Normal 4 5 3 3 6" xfId="12800" xr:uid="{00000000-0005-0000-0000-000005320000}"/>
    <cellStyle name="Normal 4 5 3 3 7" xfId="12801" xr:uid="{00000000-0005-0000-0000-000006320000}"/>
    <cellStyle name="Normal 4 5 3 3 8" xfId="12802" xr:uid="{00000000-0005-0000-0000-000007320000}"/>
    <cellStyle name="Normal 4 5 3 3 9" xfId="12803" xr:uid="{00000000-0005-0000-0000-000008320000}"/>
    <cellStyle name="Normal 4 5 3 4" xfId="12804" xr:uid="{00000000-0005-0000-0000-000009320000}"/>
    <cellStyle name="Normal 4 5 3 5" xfId="12805" xr:uid="{00000000-0005-0000-0000-00000A320000}"/>
    <cellStyle name="Normal 4 5 3 6" xfId="12806" xr:uid="{00000000-0005-0000-0000-00000B320000}"/>
    <cellStyle name="Normal 4 5 3 7" xfId="12807" xr:uid="{00000000-0005-0000-0000-00000C320000}"/>
    <cellStyle name="Normal 4 5 3 8" xfId="12808" xr:uid="{00000000-0005-0000-0000-00000D320000}"/>
    <cellStyle name="Normal 4 5 3 9" xfId="12809" xr:uid="{00000000-0005-0000-0000-00000E320000}"/>
    <cellStyle name="Normal 4 5 30" xfId="12810" xr:uid="{00000000-0005-0000-0000-00000F320000}"/>
    <cellStyle name="Normal 4 5 31" xfId="12811" xr:uid="{00000000-0005-0000-0000-000010320000}"/>
    <cellStyle name="Normal 4 5 32" xfId="12812" xr:uid="{00000000-0005-0000-0000-000011320000}"/>
    <cellStyle name="Normal 4 5 33" xfId="12813" xr:uid="{00000000-0005-0000-0000-000012320000}"/>
    <cellStyle name="Normal 4 5 34" xfId="12814" xr:uid="{00000000-0005-0000-0000-000013320000}"/>
    <cellStyle name="Normal 4 5 35" xfId="12815" xr:uid="{00000000-0005-0000-0000-000014320000}"/>
    <cellStyle name="Normal 4 5 36" xfId="12816" xr:uid="{00000000-0005-0000-0000-000015320000}"/>
    <cellStyle name="Normal 4 5 37" xfId="12817" xr:uid="{00000000-0005-0000-0000-000016320000}"/>
    <cellStyle name="Normal 4 5 38" xfId="12818" xr:uid="{00000000-0005-0000-0000-000017320000}"/>
    <cellStyle name="Normal 4 5 39" xfId="12819" xr:uid="{00000000-0005-0000-0000-000018320000}"/>
    <cellStyle name="Normal 4 5 4" xfId="12820" xr:uid="{00000000-0005-0000-0000-000019320000}"/>
    <cellStyle name="Normal 4 5 4 10" xfId="12821" xr:uid="{00000000-0005-0000-0000-00001A320000}"/>
    <cellStyle name="Normal 4 5 4 11" xfId="12822" xr:uid="{00000000-0005-0000-0000-00001B320000}"/>
    <cellStyle name="Normal 4 5 4 12" xfId="12823" xr:uid="{00000000-0005-0000-0000-00001C320000}"/>
    <cellStyle name="Normal 4 5 4 13" xfId="12824" xr:uid="{00000000-0005-0000-0000-00001D320000}"/>
    <cellStyle name="Normal 4 5 4 14" xfId="12825" xr:uid="{00000000-0005-0000-0000-00001E320000}"/>
    <cellStyle name="Normal 4 5 4 15" xfId="12826" xr:uid="{00000000-0005-0000-0000-00001F320000}"/>
    <cellStyle name="Normal 4 5 4 2" xfId="12827" xr:uid="{00000000-0005-0000-0000-000020320000}"/>
    <cellStyle name="Normal 4 5 4 2 10" xfId="12828" xr:uid="{00000000-0005-0000-0000-000021320000}"/>
    <cellStyle name="Normal 4 5 4 2 11" xfId="12829" xr:uid="{00000000-0005-0000-0000-000022320000}"/>
    <cellStyle name="Normal 4 5 4 2 12" xfId="12830" xr:uid="{00000000-0005-0000-0000-000023320000}"/>
    <cellStyle name="Normal 4 5 4 2 13" xfId="12831" xr:uid="{00000000-0005-0000-0000-000024320000}"/>
    <cellStyle name="Normal 4 5 4 2 14" xfId="12832" xr:uid="{00000000-0005-0000-0000-000025320000}"/>
    <cellStyle name="Normal 4 5 4 2 2" xfId="12833" xr:uid="{00000000-0005-0000-0000-000026320000}"/>
    <cellStyle name="Normal 4 5 4 2 3" xfId="12834" xr:uid="{00000000-0005-0000-0000-000027320000}"/>
    <cellStyle name="Normal 4 5 4 2 4" xfId="12835" xr:uid="{00000000-0005-0000-0000-000028320000}"/>
    <cellStyle name="Normal 4 5 4 2 5" xfId="12836" xr:uid="{00000000-0005-0000-0000-000029320000}"/>
    <cellStyle name="Normal 4 5 4 2 6" xfId="12837" xr:uid="{00000000-0005-0000-0000-00002A320000}"/>
    <cellStyle name="Normal 4 5 4 2 7" xfId="12838" xr:uid="{00000000-0005-0000-0000-00002B320000}"/>
    <cellStyle name="Normal 4 5 4 2 8" xfId="12839" xr:uid="{00000000-0005-0000-0000-00002C320000}"/>
    <cellStyle name="Normal 4 5 4 2 9" xfId="12840" xr:uid="{00000000-0005-0000-0000-00002D320000}"/>
    <cellStyle name="Normal 4 5 4 3" xfId="12841" xr:uid="{00000000-0005-0000-0000-00002E320000}"/>
    <cellStyle name="Normal 4 5 4 3 10" xfId="12842" xr:uid="{00000000-0005-0000-0000-00002F320000}"/>
    <cellStyle name="Normal 4 5 4 3 2" xfId="12843" xr:uid="{00000000-0005-0000-0000-000030320000}"/>
    <cellStyle name="Normal 4 5 4 3 3" xfId="12844" xr:uid="{00000000-0005-0000-0000-000031320000}"/>
    <cellStyle name="Normal 4 5 4 3 4" xfId="12845" xr:uid="{00000000-0005-0000-0000-000032320000}"/>
    <cellStyle name="Normal 4 5 4 3 5" xfId="12846" xr:uid="{00000000-0005-0000-0000-000033320000}"/>
    <cellStyle name="Normal 4 5 4 3 6" xfId="12847" xr:uid="{00000000-0005-0000-0000-000034320000}"/>
    <cellStyle name="Normal 4 5 4 3 7" xfId="12848" xr:uid="{00000000-0005-0000-0000-000035320000}"/>
    <cellStyle name="Normal 4 5 4 3 8" xfId="12849" xr:uid="{00000000-0005-0000-0000-000036320000}"/>
    <cellStyle name="Normal 4 5 4 3 9" xfId="12850" xr:uid="{00000000-0005-0000-0000-000037320000}"/>
    <cellStyle name="Normal 4 5 4 4" xfId="12851" xr:uid="{00000000-0005-0000-0000-000038320000}"/>
    <cellStyle name="Normal 4 5 4 5" xfId="12852" xr:uid="{00000000-0005-0000-0000-000039320000}"/>
    <cellStyle name="Normal 4 5 4 6" xfId="12853" xr:uid="{00000000-0005-0000-0000-00003A320000}"/>
    <cellStyle name="Normal 4 5 4 7" xfId="12854" xr:uid="{00000000-0005-0000-0000-00003B320000}"/>
    <cellStyle name="Normal 4 5 4 8" xfId="12855" xr:uid="{00000000-0005-0000-0000-00003C320000}"/>
    <cellStyle name="Normal 4 5 4 9" xfId="12856" xr:uid="{00000000-0005-0000-0000-00003D320000}"/>
    <cellStyle name="Normal 4 5 5" xfId="12857" xr:uid="{00000000-0005-0000-0000-00003E320000}"/>
    <cellStyle name="Normal 4 5 5 10" xfId="12858" xr:uid="{00000000-0005-0000-0000-00003F320000}"/>
    <cellStyle name="Normal 4 5 5 11" xfId="12859" xr:uid="{00000000-0005-0000-0000-000040320000}"/>
    <cellStyle name="Normal 4 5 5 12" xfId="12860" xr:uid="{00000000-0005-0000-0000-000041320000}"/>
    <cellStyle name="Normal 4 5 5 13" xfId="12861" xr:uid="{00000000-0005-0000-0000-000042320000}"/>
    <cellStyle name="Normal 4 5 5 14" xfId="12862" xr:uid="{00000000-0005-0000-0000-000043320000}"/>
    <cellStyle name="Normal 4 5 5 15" xfId="12863" xr:uid="{00000000-0005-0000-0000-000044320000}"/>
    <cellStyle name="Normal 4 5 5 2" xfId="12864" xr:uid="{00000000-0005-0000-0000-000045320000}"/>
    <cellStyle name="Normal 4 5 5 2 10" xfId="12865" xr:uid="{00000000-0005-0000-0000-000046320000}"/>
    <cellStyle name="Normal 4 5 5 2 11" xfId="12866" xr:uid="{00000000-0005-0000-0000-000047320000}"/>
    <cellStyle name="Normal 4 5 5 2 12" xfId="12867" xr:uid="{00000000-0005-0000-0000-000048320000}"/>
    <cellStyle name="Normal 4 5 5 2 13" xfId="12868" xr:uid="{00000000-0005-0000-0000-000049320000}"/>
    <cellStyle name="Normal 4 5 5 2 14" xfId="12869" xr:uid="{00000000-0005-0000-0000-00004A320000}"/>
    <cellStyle name="Normal 4 5 5 2 2" xfId="12870" xr:uid="{00000000-0005-0000-0000-00004B320000}"/>
    <cellStyle name="Normal 4 5 5 2 3" xfId="12871" xr:uid="{00000000-0005-0000-0000-00004C320000}"/>
    <cellStyle name="Normal 4 5 5 2 4" xfId="12872" xr:uid="{00000000-0005-0000-0000-00004D320000}"/>
    <cellStyle name="Normal 4 5 5 2 5" xfId="12873" xr:uid="{00000000-0005-0000-0000-00004E320000}"/>
    <cellStyle name="Normal 4 5 5 2 6" xfId="12874" xr:uid="{00000000-0005-0000-0000-00004F320000}"/>
    <cellStyle name="Normal 4 5 5 2 7" xfId="12875" xr:uid="{00000000-0005-0000-0000-000050320000}"/>
    <cellStyle name="Normal 4 5 5 2 8" xfId="12876" xr:uid="{00000000-0005-0000-0000-000051320000}"/>
    <cellStyle name="Normal 4 5 5 2 9" xfId="12877" xr:uid="{00000000-0005-0000-0000-000052320000}"/>
    <cellStyle name="Normal 4 5 5 3" xfId="12878" xr:uid="{00000000-0005-0000-0000-000053320000}"/>
    <cellStyle name="Normal 4 5 5 3 10" xfId="12879" xr:uid="{00000000-0005-0000-0000-000054320000}"/>
    <cellStyle name="Normal 4 5 5 3 2" xfId="12880" xr:uid="{00000000-0005-0000-0000-000055320000}"/>
    <cellStyle name="Normal 4 5 5 3 3" xfId="12881" xr:uid="{00000000-0005-0000-0000-000056320000}"/>
    <cellStyle name="Normal 4 5 5 3 4" xfId="12882" xr:uid="{00000000-0005-0000-0000-000057320000}"/>
    <cellStyle name="Normal 4 5 5 3 5" xfId="12883" xr:uid="{00000000-0005-0000-0000-000058320000}"/>
    <cellStyle name="Normal 4 5 5 3 6" xfId="12884" xr:uid="{00000000-0005-0000-0000-000059320000}"/>
    <cellStyle name="Normal 4 5 5 3 7" xfId="12885" xr:uid="{00000000-0005-0000-0000-00005A320000}"/>
    <cellStyle name="Normal 4 5 5 3 8" xfId="12886" xr:uid="{00000000-0005-0000-0000-00005B320000}"/>
    <cellStyle name="Normal 4 5 5 3 9" xfId="12887" xr:uid="{00000000-0005-0000-0000-00005C320000}"/>
    <cellStyle name="Normal 4 5 5 4" xfId="12888" xr:uid="{00000000-0005-0000-0000-00005D320000}"/>
    <cellStyle name="Normal 4 5 5 5" xfId="12889" xr:uid="{00000000-0005-0000-0000-00005E320000}"/>
    <cellStyle name="Normal 4 5 5 6" xfId="12890" xr:uid="{00000000-0005-0000-0000-00005F320000}"/>
    <cellStyle name="Normal 4 5 5 7" xfId="12891" xr:uid="{00000000-0005-0000-0000-000060320000}"/>
    <cellStyle name="Normal 4 5 5 8" xfId="12892" xr:uid="{00000000-0005-0000-0000-000061320000}"/>
    <cellStyle name="Normal 4 5 5 9" xfId="12893" xr:uid="{00000000-0005-0000-0000-000062320000}"/>
    <cellStyle name="Normal 4 5 6" xfId="12894" xr:uid="{00000000-0005-0000-0000-000063320000}"/>
    <cellStyle name="Normal 4 5 6 10" xfId="12895" xr:uid="{00000000-0005-0000-0000-000064320000}"/>
    <cellStyle name="Normal 4 5 6 11" xfId="12896" xr:uid="{00000000-0005-0000-0000-000065320000}"/>
    <cellStyle name="Normal 4 5 6 12" xfId="12897" xr:uid="{00000000-0005-0000-0000-000066320000}"/>
    <cellStyle name="Normal 4 5 6 13" xfId="12898" xr:uid="{00000000-0005-0000-0000-000067320000}"/>
    <cellStyle name="Normal 4 5 6 14" xfId="12899" xr:uid="{00000000-0005-0000-0000-000068320000}"/>
    <cellStyle name="Normal 4 5 6 15" xfId="12900" xr:uid="{00000000-0005-0000-0000-000069320000}"/>
    <cellStyle name="Normal 4 5 6 2" xfId="12901" xr:uid="{00000000-0005-0000-0000-00006A320000}"/>
    <cellStyle name="Normal 4 5 6 2 10" xfId="12902" xr:uid="{00000000-0005-0000-0000-00006B320000}"/>
    <cellStyle name="Normal 4 5 6 2 11" xfId="12903" xr:uid="{00000000-0005-0000-0000-00006C320000}"/>
    <cellStyle name="Normal 4 5 6 2 12" xfId="12904" xr:uid="{00000000-0005-0000-0000-00006D320000}"/>
    <cellStyle name="Normal 4 5 6 2 13" xfId="12905" xr:uid="{00000000-0005-0000-0000-00006E320000}"/>
    <cellStyle name="Normal 4 5 6 2 14" xfId="12906" xr:uid="{00000000-0005-0000-0000-00006F320000}"/>
    <cellStyle name="Normal 4 5 6 2 2" xfId="12907" xr:uid="{00000000-0005-0000-0000-000070320000}"/>
    <cellStyle name="Normal 4 5 6 2 3" xfId="12908" xr:uid="{00000000-0005-0000-0000-000071320000}"/>
    <cellStyle name="Normal 4 5 6 2 4" xfId="12909" xr:uid="{00000000-0005-0000-0000-000072320000}"/>
    <cellStyle name="Normal 4 5 6 2 5" xfId="12910" xr:uid="{00000000-0005-0000-0000-000073320000}"/>
    <cellStyle name="Normal 4 5 6 2 6" xfId="12911" xr:uid="{00000000-0005-0000-0000-000074320000}"/>
    <cellStyle name="Normal 4 5 6 2 7" xfId="12912" xr:uid="{00000000-0005-0000-0000-000075320000}"/>
    <cellStyle name="Normal 4 5 6 2 8" xfId="12913" xr:uid="{00000000-0005-0000-0000-000076320000}"/>
    <cellStyle name="Normal 4 5 6 2 9" xfId="12914" xr:uid="{00000000-0005-0000-0000-000077320000}"/>
    <cellStyle name="Normal 4 5 6 3" xfId="12915" xr:uid="{00000000-0005-0000-0000-000078320000}"/>
    <cellStyle name="Normal 4 5 6 3 10" xfId="12916" xr:uid="{00000000-0005-0000-0000-000079320000}"/>
    <cellStyle name="Normal 4 5 6 3 2" xfId="12917" xr:uid="{00000000-0005-0000-0000-00007A320000}"/>
    <cellStyle name="Normal 4 5 6 3 3" xfId="12918" xr:uid="{00000000-0005-0000-0000-00007B320000}"/>
    <cellStyle name="Normal 4 5 6 3 4" xfId="12919" xr:uid="{00000000-0005-0000-0000-00007C320000}"/>
    <cellStyle name="Normal 4 5 6 3 5" xfId="12920" xr:uid="{00000000-0005-0000-0000-00007D320000}"/>
    <cellStyle name="Normal 4 5 6 3 6" xfId="12921" xr:uid="{00000000-0005-0000-0000-00007E320000}"/>
    <cellStyle name="Normal 4 5 6 3 7" xfId="12922" xr:uid="{00000000-0005-0000-0000-00007F320000}"/>
    <cellStyle name="Normal 4 5 6 3 8" xfId="12923" xr:uid="{00000000-0005-0000-0000-000080320000}"/>
    <cellStyle name="Normal 4 5 6 3 9" xfId="12924" xr:uid="{00000000-0005-0000-0000-000081320000}"/>
    <cellStyle name="Normal 4 5 6 4" xfId="12925" xr:uid="{00000000-0005-0000-0000-000082320000}"/>
    <cellStyle name="Normal 4 5 6 5" xfId="12926" xr:uid="{00000000-0005-0000-0000-000083320000}"/>
    <cellStyle name="Normal 4 5 6 6" xfId="12927" xr:uid="{00000000-0005-0000-0000-000084320000}"/>
    <cellStyle name="Normal 4 5 6 7" xfId="12928" xr:uid="{00000000-0005-0000-0000-000085320000}"/>
    <cellStyle name="Normal 4 5 6 8" xfId="12929" xr:uid="{00000000-0005-0000-0000-000086320000}"/>
    <cellStyle name="Normal 4 5 6 9" xfId="12930" xr:uid="{00000000-0005-0000-0000-000087320000}"/>
    <cellStyle name="Normal 4 5 7" xfId="12931" xr:uid="{00000000-0005-0000-0000-000088320000}"/>
    <cellStyle name="Normal 4 5 7 10" xfId="12932" xr:uid="{00000000-0005-0000-0000-000089320000}"/>
    <cellStyle name="Normal 4 5 7 11" xfId="12933" xr:uid="{00000000-0005-0000-0000-00008A320000}"/>
    <cellStyle name="Normal 4 5 7 12" xfId="12934" xr:uid="{00000000-0005-0000-0000-00008B320000}"/>
    <cellStyle name="Normal 4 5 7 13" xfId="12935" xr:uid="{00000000-0005-0000-0000-00008C320000}"/>
    <cellStyle name="Normal 4 5 7 14" xfId="12936" xr:uid="{00000000-0005-0000-0000-00008D320000}"/>
    <cellStyle name="Normal 4 5 7 15" xfId="12937" xr:uid="{00000000-0005-0000-0000-00008E320000}"/>
    <cellStyle name="Normal 4 5 7 2" xfId="12938" xr:uid="{00000000-0005-0000-0000-00008F320000}"/>
    <cellStyle name="Normal 4 5 7 2 10" xfId="12939" xr:uid="{00000000-0005-0000-0000-000090320000}"/>
    <cellStyle name="Normal 4 5 7 2 11" xfId="12940" xr:uid="{00000000-0005-0000-0000-000091320000}"/>
    <cellStyle name="Normal 4 5 7 2 12" xfId="12941" xr:uid="{00000000-0005-0000-0000-000092320000}"/>
    <cellStyle name="Normal 4 5 7 2 13" xfId="12942" xr:uid="{00000000-0005-0000-0000-000093320000}"/>
    <cellStyle name="Normal 4 5 7 2 14" xfId="12943" xr:uid="{00000000-0005-0000-0000-000094320000}"/>
    <cellStyle name="Normal 4 5 7 2 2" xfId="12944" xr:uid="{00000000-0005-0000-0000-000095320000}"/>
    <cellStyle name="Normal 4 5 7 2 3" xfId="12945" xr:uid="{00000000-0005-0000-0000-000096320000}"/>
    <cellStyle name="Normal 4 5 7 2 4" xfId="12946" xr:uid="{00000000-0005-0000-0000-000097320000}"/>
    <cellStyle name="Normal 4 5 7 2 5" xfId="12947" xr:uid="{00000000-0005-0000-0000-000098320000}"/>
    <cellStyle name="Normal 4 5 7 2 6" xfId="12948" xr:uid="{00000000-0005-0000-0000-000099320000}"/>
    <cellStyle name="Normal 4 5 7 2 7" xfId="12949" xr:uid="{00000000-0005-0000-0000-00009A320000}"/>
    <cellStyle name="Normal 4 5 7 2 8" xfId="12950" xr:uid="{00000000-0005-0000-0000-00009B320000}"/>
    <cellStyle name="Normal 4 5 7 2 9" xfId="12951" xr:uid="{00000000-0005-0000-0000-00009C320000}"/>
    <cellStyle name="Normal 4 5 7 3" xfId="12952" xr:uid="{00000000-0005-0000-0000-00009D320000}"/>
    <cellStyle name="Normal 4 5 7 3 10" xfId="12953" xr:uid="{00000000-0005-0000-0000-00009E320000}"/>
    <cellStyle name="Normal 4 5 7 3 2" xfId="12954" xr:uid="{00000000-0005-0000-0000-00009F320000}"/>
    <cellStyle name="Normal 4 5 7 3 3" xfId="12955" xr:uid="{00000000-0005-0000-0000-0000A0320000}"/>
    <cellStyle name="Normal 4 5 7 3 4" xfId="12956" xr:uid="{00000000-0005-0000-0000-0000A1320000}"/>
    <cellStyle name="Normal 4 5 7 3 5" xfId="12957" xr:uid="{00000000-0005-0000-0000-0000A2320000}"/>
    <cellStyle name="Normal 4 5 7 3 6" xfId="12958" xr:uid="{00000000-0005-0000-0000-0000A3320000}"/>
    <cellStyle name="Normal 4 5 7 3 7" xfId="12959" xr:uid="{00000000-0005-0000-0000-0000A4320000}"/>
    <cellStyle name="Normal 4 5 7 3 8" xfId="12960" xr:uid="{00000000-0005-0000-0000-0000A5320000}"/>
    <cellStyle name="Normal 4 5 7 3 9" xfId="12961" xr:uid="{00000000-0005-0000-0000-0000A6320000}"/>
    <cellStyle name="Normal 4 5 7 4" xfId="12962" xr:uid="{00000000-0005-0000-0000-0000A7320000}"/>
    <cellStyle name="Normal 4 5 7 5" xfId="12963" xr:uid="{00000000-0005-0000-0000-0000A8320000}"/>
    <cellStyle name="Normal 4 5 7 6" xfId="12964" xr:uid="{00000000-0005-0000-0000-0000A9320000}"/>
    <cellStyle name="Normal 4 5 7 7" xfId="12965" xr:uid="{00000000-0005-0000-0000-0000AA320000}"/>
    <cellStyle name="Normal 4 5 7 8" xfId="12966" xr:uid="{00000000-0005-0000-0000-0000AB320000}"/>
    <cellStyle name="Normal 4 5 7 9" xfId="12967" xr:uid="{00000000-0005-0000-0000-0000AC320000}"/>
    <cellStyle name="Normal 4 5 8" xfId="12968" xr:uid="{00000000-0005-0000-0000-0000AD320000}"/>
    <cellStyle name="Normal 4 5 8 10" xfId="12969" xr:uid="{00000000-0005-0000-0000-0000AE320000}"/>
    <cellStyle name="Normal 4 5 8 11" xfId="12970" xr:uid="{00000000-0005-0000-0000-0000AF320000}"/>
    <cellStyle name="Normal 4 5 8 12" xfId="12971" xr:uid="{00000000-0005-0000-0000-0000B0320000}"/>
    <cellStyle name="Normal 4 5 8 13" xfId="12972" xr:uid="{00000000-0005-0000-0000-0000B1320000}"/>
    <cellStyle name="Normal 4 5 8 14" xfId="12973" xr:uid="{00000000-0005-0000-0000-0000B2320000}"/>
    <cellStyle name="Normal 4 5 8 15" xfId="12974" xr:uid="{00000000-0005-0000-0000-0000B3320000}"/>
    <cellStyle name="Normal 4 5 8 2" xfId="12975" xr:uid="{00000000-0005-0000-0000-0000B4320000}"/>
    <cellStyle name="Normal 4 5 8 2 10" xfId="12976" xr:uid="{00000000-0005-0000-0000-0000B5320000}"/>
    <cellStyle name="Normal 4 5 8 2 11" xfId="12977" xr:uid="{00000000-0005-0000-0000-0000B6320000}"/>
    <cellStyle name="Normal 4 5 8 2 12" xfId="12978" xr:uid="{00000000-0005-0000-0000-0000B7320000}"/>
    <cellStyle name="Normal 4 5 8 2 13" xfId="12979" xr:uid="{00000000-0005-0000-0000-0000B8320000}"/>
    <cellStyle name="Normal 4 5 8 2 14" xfId="12980" xr:uid="{00000000-0005-0000-0000-0000B9320000}"/>
    <cellStyle name="Normal 4 5 8 2 2" xfId="12981" xr:uid="{00000000-0005-0000-0000-0000BA320000}"/>
    <cellStyle name="Normal 4 5 8 2 3" xfId="12982" xr:uid="{00000000-0005-0000-0000-0000BB320000}"/>
    <cellStyle name="Normal 4 5 8 2 4" xfId="12983" xr:uid="{00000000-0005-0000-0000-0000BC320000}"/>
    <cellStyle name="Normal 4 5 8 2 5" xfId="12984" xr:uid="{00000000-0005-0000-0000-0000BD320000}"/>
    <cellStyle name="Normal 4 5 8 2 6" xfId="12985" xr:uid="{00000000-0005-0000-0000-0000BE320000}"/>
    <cellStyle name="Normal 4 5 8 2 7" xfId="12986" xr:uid="{00000000-0005-0000-0000-0000BF320000}"/>
    <cellStyle name="Normal 4 5 8 2 8" xfId="12987" xr:uid="{00000000-0005-0000-0000-0000C0320000}"/>
    <cellStyle name="Normal 4 5 8 2 9" xfId="12988" xr:uid="{00000000-0005-0000-0000-0000C1320000}"/>
    <cellStyle name="Normal 4 5 8 3" xfId="12989" xr:uid="{00000000-0005-0000-0000-0000C2320000}"/>
    <cellStyle name="Normal 4 5 8 3 10" xfId="12990" xr:uid="{00000000-0005-0000-0000-0000C3320000}"/>
    <cellStyle name="Normal 4 5 8 3 2" xfId="12991" xr:uid="{00000000-0005-0000-0000-0000C4320000}"/>
    <cellStyle name="Normal 4 5 8 3 3" xfId="12992" xr:uid="{00000000-0005-0000-0000-0000C5320000}"/>
    <cellStyle name="Normal 4 5 8 3 4" xfId="12993" xr:uid="{00000000-0005-0000-0000-0000C6320000}"/>
    <cellStyle name="Normal 4 5 8 3 5" xfId="12994" xr:uid="{00000000-0005-0000-0000-0000C7320000}"/>
    <cellStyle name="Normal 4 5 8 3 6" xfId="12995" xr:uid="{00000000-0005-0000-0000-0000C8320000}"/>
    <cellStyle name="Normal 4 5 8 3 7" xfId="12996" xr:uid="{00000000-0005-0000-0000-0000C9320000}"/>
    <cellStyle name="Normal 4 5 8 3 8" xfId="12997" xr:uid="{00000000-0005-0000-0000-0000CA320000}"/>
    <cellStyle name="Normal 4 5 8 3 9" xfId="12998" xr:uid="{00000000-0005-0000-0000-0000CB320000}"/>
    <cellStyle name="Normal 4 5 8 4" xfId="12999" xr:uid="{00000000-0005-0000-0000-0000CC320000}"/>
    <cellStyle name="Normal 4 5 8 5" xfId="13000" xr:uid="{00000000-0005-0000-0000-0000CD320000}"/>
    <cellStyle name="Normal 4 5 8 6" xfId="13001" xr:uid="{00000000-0005-0000-0000-0000CE320000}"/>
    <cellStyle name="Normal 4 5 8 7" xfId="13002" xr:uid="{00000000-0005-0000-0000-0000CF320000}"/>
    <cellStyle name="Normal 4 5 8 8" xfId="13003" xr:uid="{00000000-0005-0000-0000-0000D0320000}"/>
    <cellStyle name="Normal 4 5 8 9" xfId="13004" xr:uid="{00000000-0005-0000-0000-0000D1320000}"/>
    <cellStyle name="Normal 4 5 9" xfId="13005" xr:uid="{00000000-0005-0000-0000-0000D2320000}"/>
    <cellStyle name="Normal 4 5 9 10" xfId="13006" xr:uid="{00000000-0005-0000-0000-0000D3320000}"/>
    <cellStyle name="Normal 4 5 9 11" xfId="13007" xr:uid="{00000000-0005-0000-0000-0000D4320000}"/>
    <cellStyle name="Normal 4 5 9 12" xfId="13008" xr:uid="{00000000-0005-0000-0000-0000D5320000}"/>
    <cellStyle name="Normal 4 5 9 13" xfId="13009" xr:uid="{00000000-0005-0000-0000-0000D6320000}"/>
    <cellStyle name="Normal 4 5 9 14" xfId="13010" xr:uid="{00000000-0005-0000-0000-0000D7320000}"/>
    <cellStyle name="Normal 4 5 9 15" xfId="13011" xr:uid="{00000000-0005-0000-0000-0000D8320000}"/>
    <cellStyle name="Normal 4 5 9 2" xfId="13012" xr:uid="{00000000-0005-0000-0000-0000D9320000}"/>
    <cellStyle name="Normal 4 5 9 2 10" xfId="13013" xr:uid="{00000000-0005-0000-0000-0000DA320000}"/>
    <cellStyle name="Normal 4 5 9 2 11" xfId="13014" xr:uid="{00000000-0005-0000-0000-0000DB320000}"/>
    <cellStyle name="Normal 4 5 9 2 12" xfId="13015" xr:uid="{00000000-0005-0000-0000-0000DC320000}"/>
    <cellStyle name="Normal 4 5 9 2 13" xfId="13016" xr:uid="{00000000-0005-0000-0000-0000DD320000}"/>
    <cellStyle name="Normal 4 5 9 2 14" xfId="13017" xr:uid="{00000000-0005-0000-0000-0000DE320000}"/>
    <cellStyle name="Normal 4 5 9 2 2" xfId="13018" xr:uid="{00000000-0005-0000-0000-0000DF320000}"/>
    <cellStyle name="Normal 4 5 9 2 3" xfId="13019" xr:uid="{00000000-0005-0000-0000-0000E0320000}"/>
    <cellStyle name="Normal 4 5 9 2 4" xfId="13020" xr:uid="{00000000-0005-0000-0000-0000E1320000}"/>
    <cellStyle name="Normal 4 5 9 2 5" xfId="13021" xr:uid="{00000000-0005-0000-0000-0000E2320000}"/>
    <cellStyle name="Normal 4 5 9 2 6" xfId="13022" xr:uid="{00000000-0005-0000-0000-0000E3320000}"/>
    <cellStyle name="Normal 4 5 9 2 7" xfId="13023" xr:uid="{00000000-0005-0000-0000-0000E4320000}"/>
    <cellStyle name="Normal 4 5 9 2 8" xfId="13024" xr:uid="{00000000-0005-0000-0000-0000E5320000}"/>
    <cellStyle name="Normal 4 5 9 2 9" xfId="13025" xr:uid="{00000000-0005-0000-0000-0000E6320000}"/>
    <cellStyle name="Normal 4 5 9 3" xfId="13026" xr:uid="{00000000-0005-0000-0000-0000E7320000}"/>
    <cellStyle name="Normal 4 5 9 3 10" xfId="13027" xr:uid="{00000000-0005-0000-0000-0000E8320000}"/>
    <cellStyle name="Normal 4 5 9 3 2" xfId="13028" xr:uid="{00000000-0005-0000-0000-0000E9320000}"/>
    <cellStyle name="Normal 4 5 9 3 3" xfId="13029" xr:uid="{00000000-0005-0000-0000-0000EA320000}"/>
    <cellStyle name="Normal 4 5 9 3 4" xfId="13030" xr:uid="{00000000-0005-0000-0000-0000EB320000}"/>
    <cellStyle name="Normal 4 5 9 3 5" xfId="13031" xr:uid="{00000000-0005-0000-0000-0000EC320000}"/>
    <cellStyle name="Normal 4 5 9 3 6" xfId="13032" xr:uid="{00000000-0005-0000-0000-0000ED320000}"/>
    <cellStyle name="Normal 4 5 9 3 7" xfId="13033" xr:uid="{00000000-0005-0000-0000-0000EE320000}"/>
    <cellStyle name="Normal 4 5 9 3 8" xfId="13034" xr:uid="{00000000-0005-0000-0000-0000EF320000}"/>
    <cellStyle name="Normal 4 5 9 3 9" xfId="13035" xr:uid="{00000000-0005-0000-0000-0000F0320000}"/>
    <cellStyle name="Normal 4 5 9 4" xfId="13036" xr:uid="{00000000-0005-0000-0000-0000F1320000}"/>
    <cellStyle name="Normal 4 5 9 5" xfId="13037" xr:uid="{00000000-0005-0000-0000-0000F2320000}"/>
    <cellStyle name="Normal 4 5 9 6" xfId="13038" xr:uid="{00000000-0005-0000-0000-0000F3320000}"/>
    <cellStyle name="Normal 4 5 9 7" xfId="13039" xr:uid="{00000000-0005-0000-0000-0000F4320000}"/>
    <cellStyle name="Normal 4 5 9 8" xfId="13040" xr:uid="{00000000-0005-0000-0000-0000F5320000}"/>
    <cellStyle name="Normal 4 5 9 9" xfId="13041" xr:uid="{00000000-0005-0000-0000-0000F6320000}"/>
    <cellStyle name="Normal 4 50" xfId="13042" xr:uid="{00000000-0005-0000-0000-0000F7320000}"/>
    <cellStyle name="Normal 4 51" xfId="13043" xr:uid="{00000000-0005-0000-0000-0000F8320000}"/>
    <cellStyle name="Normal 4 52" xfId="13044" xr:uid="{00000000-0005-0000-0000-0000F9320000}"/>
    <cellStyle name="Normal 4 53" xfId="13045" xr:uid="{00000000-0005-0000-0000-0000FA320000}"/>
    <cellStyle name="Normal 4 54" xfId="13046" xr:uid="{00000000-0005-0000-0000-0000FB320000}"/>
    <cellStyle name="Normal 4 54 10" xfId="13047" xr:uid="{00000000-0005-0000-0000-0000FC320000}"/>
    <cellStyle name="Normal 4 54 11" xfId="13048" xr:uid="{00000000-0005-0000-0000-0000FD320000}"/>
    <cellStyle name="Normal 4 54 12" xfId="13049" xr:uid="{00000000-0005-0000-0000-0000FE320000}"/>
    <cellStyle name="Normal 4 54 13" xfId="13050" xr:uid="{00000000-0005-0000-0000-0000FF320000}"/>
    <cellStyle name="Normal 4 54 14" xfId="13051" xr:uid="{00000000-0005-0000-0000-000000330000}"/>
    <cellStyle name="Normal 4 54 15" xfId="13052" xr:uid="{00000000-0005-0000-0000-000001330000}"/>
    <cellStyle name="Normal 4 54 2" xfId="13053" xr:uid="{00000000-0005-0000-0000-000002330000}"/>
    <cellStyle name="Normal 4 54 2 10" xfId="13054" xr:uid="{00000000-0005-0000-0000-000003330000}"/>
    <cellStyle name="Normal 4 54 2 11" xfId="13055" xr:uid="{00000000-0005-0000-0000-000004330000}"/>
    <cellStyle name="Normal 4 54 2 12" xfId="13056" xr:uid="{00000000-0005-0000-0000-000005330000}"/>
    <cellStyle name="Normal 4 54 2 13" xfId="13057" xr:uid="{00000000-0005-0000-0000-000006330000}"/>
    <cellStyle name="Normal 4 54 2 14" xfId="13058" xr:uid="{00000000-0005-0000-0000-000007330000}"/>
    <cellStyle name="Normal 4 54 2 2" xfId="13059" xr:uid="{00000000-0005-0000-0000-000008330000}"/>
    <cellStyle name="Normal 4 54 2 3" xfId="13060" xr:uid="{00000000-0005-0000-0000-000009330000}"/>
    <cellStyle name="Normal 4 54 2 4" xfId="13061" xr:uid="{00000000-0005-0000-0000-00000A330000}"/>
    <cellStyle name="Normal 4 54 2 5" xfId="13062" xr:uid="{00000000-0005-0000-0000-00000B330000}"/>
    <cellStyle name="Normal 4 54 2 6" xfId="13063" xr:uid="{00000000-0005-0000-0000-00000C330000}"/>
    <cellStyle name="Normal 4 54 2 7" xfId="13064" xr:uid="{00000000-0005-0000-0000-00000D330000}"/>
    <cellStyle name="Normal 4 54 2 8" xfId="13065" xr:uid="{00000000-0005-0000-0000-00000E330000}"/>
    <cellStyle name="Normal 4 54 2 9" xfId="13066" xr:uid="{00000000-0005-0000-0000-00000F330000}"/>
    <cellStyle name="Normal 4 54 3" xfId="13067" xr:uid="{00000000-0005-0000-0000-000010330000}"/>
    <cellStyle name="Normal 4 54 3 10" xfId="13068" xr:uid="{00000000-0005-0000-0000-000011330000}"/>
    <cellStyle name="Normal 4 54 3 2" xfId="13069" xr:uid="{00000000-0005-0000-0000-000012330000}"/>
    <cellStyle name="Normal 4 54 3 3" xfId="13070" xr:uid="{00000000-0005-0000-0000-000013330000}"/>
    <cellStyle name="Normal 4 54 3 4" xfId="13071" xr:uid="{00000000-0005-0000-0000-000014330000}"/>
    <cellStyle name="Normal 4 54 3 5" xfId="13072" xr:uid="{00000000-0005-0000-0000-000015330000}"/>
    <cellStyle name="Normal 4 54 3 6" xfId="13073" xr:uid="{00000000-0005-0000-0000-000016330000}"/>
    <cellStyle name="Normal 4 54 3 7" xfId="13074" xr:uid="{00000000-0005-0000-0000-000017330000}"/>
    <cellStyle name="Normal 4 54 3 8" xfId="13075" xr:uid="{00000000-0005-0000-0000-000018330000}"/>
    <cellStyle name="Normal 4 54 3 9" xfId="13076" xr:uid="{00000000-0005-0000-0000-000019330000}"/>
    <cellStyle name="Normal 4 54 4" xfId="13077" xr:uid="{00000000-0005-0000-0000-00001A330000}"/>
    <cellStyle name="Normal 4 54 5" xfId="13078" xr:uid="{00000000-0005-0000-0000-00001B330000}"/>
    <cellStyle name="Normal 4 54 6" xfId="13079" xr:uid="{00000000-0005-0000-0000-00001C330000}"/>
    <cellStyle name="Normal 4 54 7" xfId="13080" xr:uid="{00000000-0005-0000-0000-00001D330000}"/>
    <cellStyle name="Normal 4 54 8" xfId="13081" xr:uid="{00000000-0005-0000-0000-00001E330000}"/>
    <cellStyle name="Normal 4 54 9" xfId="13082" xr:uid="{00000000-0005-0000-0000-00001F330000}"/>
    <cellStyle name="Normal 4 55" xfId="13083" xr:uid="{00000000-0005-0000-0000-000020330000}"/>
    <cellStyle name="Normal 4 55 10" xfId="13084" xr:uid="{00000000-0005-0000-0000-000021330000}"/>
    <cellStyle name="Normal 4 55 11" xfId="13085" xr:uid="{00000000-0005-0000-0000-000022330000}"/>
    <cellStyle name="Normal 4 55 12" xfId="13086" xr:uid="{00000000-0005-0000-0000-000023330000}"/>
    <cellStyle name="Normal 4 55 13" xfId="13087" xr:uid="{00000000-0005-0000-0000-000024330000}"/>
    <cellStyle name="Normal 4 55 14" xfId="13088" xr:uid="{00000000-0005-0000-0000-000025330000}"/>
    <cellStyle name="Normal 4 55 15" xfId="13089" xr:uid="{00000000-0005-0000-0000-000026330000}"/>
    <cellStyle name="Normal 4 55 2" xfId="13090" xr:uid="{00000000-0005-0000-0000-000027330000}"/>
    <cellStyle name="Normal 4 55 2 10" xfId="13091" xr:uid="{00000000-0005-0000-0000-000028330000}"/>
    <cellStyle name="Normal 4 55 2 11" xfId="13092" xr:uid="{00000000-0005-0000-0000-000029330000}"/>
    <cellStyle name="Normal 4 55 2 12" xfId="13093" xr:uid="{00000000-0005-0000-0000-00002A330000}"/>
    <cellStyle name="Normal 4 55 2 13" xfId="13094" xr:uid="{00000000-0005-0000-0000-00002B330000}"/>
    <cellStyle name="Normal 4 55 2 14" xfId="13095" xr:uid="{00000000-0005-0000-0000-00002C330000}"/>
    <cellStyle name="Normal 4 55 2 2" xfId="13096" xr:uid="{00000000-0005-0000-0000-00002D330000}"/>
    <cellStyle name="Normal 4 55 2 3" xfId="13097" xr:uid="{00000000-0005-0000-0000-00002E330000}"/>
    <cellStyle name="Normal 4 55 2 4" xfId="13098" xr:uid="{00000000-0005-0000-0000-00002F330000}"/>
    <cellStyle name="Normal 4 55 2 5" xfId="13099" xr:uid="{00000000-0005-0000-0000-000030330000}"/>
    <cellStyle name="Normal 4 55 2 6" xfId="13100" xr:uid="{00000000-0005-0000-0000-000031330000}"/>
    <cellStyle name="Normal 4 55 2 7" xfId="13101" xr:uid="{00000000-0005-0000-0000-000032330000}"/>
    <cellStyle name="Normal 4 55 2 8" xfId="13102" xr:uid="{00000000-0005-0000-0000-000033330000}"/>
    <cellStyle name="Normal 4 55 2 9" xfId="13103" xr:uid="{00000000-0005-0000-0000-000034330000}"/>
    <cellStyle name="Normal 4 55 3" xfId="13104" xr:uid="{00000000-0005-0000-0000-000035330000}"/>
    <cellStyle name="Normal 4 55 3 10" xfId="13105" xr:uid="{00000000-0005-0000-0000-000036330000}"/>
    <cellStyle name="Normal 4 55 3 2" xfId="13106" xr:uid="{00000000-0005-0000-0000-000037330000}"/>
    <cellStyle name="Normal 4 55 3 3" xfId="13107" xr:uid="{00000000-0005-0000-0000-000038330000}"/>
    <cellStyle name="Normal 4 55 3 4" xfId="13108" xr:uid="{00000000-0005-0000-0000-000039330000}"/>
    <cellStyle name="Normal 4 55 3 5" xfId="13109" xr:uid="{00000000-0005-0000-0000-00003A330000}"/>
    <cellStyle name="Normal 4 55 3 6" xfId="13110" xr:uid="{00000000-0005-0000-0000-00003B330000}"/>
    <cellStyle name="Normal 4 55 3 7" xfId="13111" xr:uid="{00000000-0005-0000-0000-00003C330000}"/>
    <cellStyle name="Normal 4 55 3 8" xfId="13112" xr:uid="{00000000-0005-0000-0000-00003D330000}"/>
    <cellStyle name="Normal 4 55 3 9" xfId="13113" xr:uid="{00000000-0005-0000-0000-00003E330000}"/>
    <cellStyle name="Normal 4 55 4" xfId="13114" xr:uid="{00000000-0005-0000-0000-00003F330000}"/>
    <cellStyle name="Normal 4 55 5" xfId="13115" xr:uid="{00000000-0005-0000-0000-000040330000}"/>
    <cellStyle name="Normal 4 55 6" xfId="13116" xr:uid="{00000000-0005-0000-0000-000041330000}"/>
    <cellStyle name="Normal 4 55 7" xfId="13117" xr:uid="{00000000-0005-0000-0000-000042330000}"/>
    <cellStyle name="Normal 4 55 8" xfId="13118" xr:uid="{00000000-0005-0000-0000-000043330000}"/>
    <cellStyle name="Normal 4 55 9" xfId="13119" xr:uid="{00000000-0005-0000-0000-000044330000}"/>
    <cellStyle name="Normal 4 56" xfId="13120" xr:uid="{00000000-0005-0000-0000-000045330000}"/>
    <cellStyle name="Normal 4 56 10" xfId="13121" xr:uid="{00000000-0005-0000-0000-000046330000}"/>
    <cellStyle name="Normal 4 56 11" xfId="13122" xr:uid="{00000000-0005-0000-0000-000047330000}"/>
    <cellStyle name="Normal 4 56 12" xfId="13123" xr:uid="{00000000-0005-0000-0000-000048330000}"/>
    <cellStyle name="Normal 4 56 13" xfId="13124" xr:uid="{00000000-0005-0000-0000-000049330000}"/>
    <cellStyle name="Normal 4 56 14" xfId="13125" xr:uid="{00000000-0005-0000-0000-00004A330000}"/>
    <cellStyle name="Normal 4 56 15" xfId="13126" xr:uid="{00000000-0005-0000-0000-00004B330000}"/>
    <cellStyle name="Normal 4 56 2" xfId="13127" xr:uid="{00000000-0005-0000-0000-00004C330000}"/>
    <cellStyle name="Normal 4 56 2 10" xfId="13128" xr:uid="{00000000-0005-0000-0000-00004D330000}"/>
    <cellStyle name="Normal 4 56 2 11" xfId="13129" xr:uid="{00000000-0005-0000-0000-00004E330000}"/>
    <cellStyle name="Normal 4 56 2 12" xfId="13130" xr:uid="{00000000-0005-0000-0000-00004F330000}"/>
    <cellStyle name="Normal 4 56 2 13" xfId="13131" xr:uid="{00000000-0005-0000-0000-000050330000}"/>
    <cellStyle name="Normal 4 56 2 14" xfId="13132" xr:uid="{00000000-0005-0000-0000-000051330000}"/>
    <cellStyle name="Normal 4 56 2 2" xfId="13133" xr:uid="{00000000-0005-0000-0000-000052330000}"/>
    <cellStyle name="Normal 4 56 2 3" xfId="13134" xr:uid="{00000000-0005-0000-0000-000053330000}"/>
    <cellStyle name="Normal 4 56 2 4" xfId="13135" xr:uid="{00000000-0005-0000-0000-000054330000}"/>
    <cellStyle name="Normal 4 56 2 5" xfId="13136" xr:uid="{00000000-0005-0000-0000-000055330000}"/>
    <cellStyle name="Normal 4 56 2 6" xfId="13137" xr:uid="{00000000-0005-0000-0000-000056330000}"/>
    <cellStyle name="Normal 4 56 2 7" xfId="13138" xr:uid="{00000000-0005-0000-0000-000057330000}"/>
    <cellStyle name="Normal 4 56 2 8" xfId="13139" xr:uid="{00000000-0005-0000-0000-000058330000}"/>
    <cellStyle name="Normal 4 56 2 9" xfId="13140" xr:uid="{00000000-0005-0000-0000-000059330000}"/>
    <cellStyle name="Normal 4 56 3" xfId="13141" xr:uid="{00000000-0005-0000-0000-00005A330000}"/>
    <cellStyle name="Normal 4 56 3 10" xfId="13142" xr:uid="{00000000-0005-0000-0000-00005B330000}"/>
    <cellStyle name="Normal 4 56 3 2" xfId="13143" xr:uid="{00000000-0005-0000-0000-00005C330000}"/>
    <cellStyle name="Normal 4 56 3 3" xfId="13144" xr:uid="{00000000-0005-0000-0000-00005D330000}"/>
    <cellStyle name="Normal 4 56 3 4" xfId="13145" xr:uid="{00000000-0005-0000-0000-00005E330000}"/>
    <cellStyle name="Normal 4 56 3 5" xfId="13146" xr:uid="{00000000-0005-0000-0000-00005F330000}"/>
    <cellStyle name="Normal 4 56 3 6" xfId="13147" xr:uid="{00000000-0005-0000-0000-000060330000}"/>
    <cellStyle name="Normal 4 56 3 7" xfId="13148" xr:uid="{00000000-0005-0000-0000-000061330000}"/>
    <cellStyle name="Normal 4 56 3 8" xfId="13149" xr:uid="{00000000-0005-0000-0000-000062330000}"/>
    <cellStyle name="Normal 4 56 3 9" xfId="13150" xr:uid="{00000000-0005-0000-0000-000063330000}"/>
    <cellStyle name="Normal 4 56 4" xfId="13151" xr:uid="{00000000-0005-0000-0000-000064330000}"/>
    <cellStyle name="Normal 4 56 5" xfId="13152" xr:uid="{00000000-0005-0000-0000-000065330000}"/>
    <cellStyle name="Normal 4 56 6" xfId="13153" xr:uid="{00000000-0005-0000-0000-000066330000}"/>
    <cellStyle name="Normal 4 56 7" xfId="13154" xr:uid="{00000000-0005-0000-0000-000067330000}"/>
    <cellStyle name="Normal 4 56 8" xfId="13155" xr:uid="{00000000-0005-0000-0000-000068330000}"/>
    <cellStyle name="Normal 4 56 9" xfId="13156" xr:uid="{00000000-0005-0000-0000-000069330000}"/>
    <cellStyle name="Normal 4 57" xfId="13157" xr:uid="{00000000-0005-0000-0000-00006A330000}"/>
    <cellStyle name="Normal 4 57 10" xfId="13158" xr:uid="{00000000-0005-0000-0000-00006B330000}"/>
    <cellStyle name="Normal 4 57 11" xfId="13159" xr:uid="{00000000-0005-0000-0000-00006C330000}"/>
    <cellStyle name="Normal 4 57 12" xfId="13160" xr:uid="{00000000-0005-0000-0000-00006D330000}"/>
    <cellStyle name="Normal 4 57 13" xfId="13161" xr:uid="{00000000-0005-0000-0000-00006E330000}"/>
    <cellStyle name="Normal 4 57 14" xfId="13162" xr:uid="{00000000-0005-0000-0000-00006F330000}"/>
    <cellStyle name="Normal 4 57 15" xfId="13163" xr:uid="{00000000-0005-0000-0000-000070330000}"/>
    <cellStyle name="Normal 4 57 2" xfId="13164" xr:uid="{00000000-0005-0000-0000-000071330000}"/>
    <cellStyle name="Normal 4 57 2 10" xfId="13165" xr:uid="{00000000-0005-0000-0000-000072330000}"/>
    <cellStyle name="Normal 4 57 2 11" xfId="13166" xr:uid="{00000000-0005-0000-0000-000073330000}"/>
    <cellStyle name="Normal 4 57 2 12" xfId="13167" xr:uid="{00000000-0005-0000-0000-000074330000}"/>
    <cellStyle name="Normal 4 57 2 13" xfId="13168" xr:uid="{00000000-0005-0000-0000-000075330000}"/>
    <cellStyle name="Normal 4 57 2 14" xfId="13169" xr:uid="{00000000-0005-0000-0000-000076330000}"/>
    <cellStyle name="Normal 4 57 2 2" xfId="13170" xr:uid="{00000000-0005-0000-0000-000077330000}"/>
    <cellStyle name="Normal 4 57 2 3" xfId="13171" xr:uid="{00000000-0005-0000-0000-000078330000}"/>
    <cellStyle name="Normal 4 57 2 4" xfId="13172" xr:uid="{00000000-0005-0000-0000-000079330000}"/>
    <cellStyle name="Normal 4 57 2 5" xfId="13173" xr:uid="{00000000-0005-0000-0000-00007A330000}"/>
    <cellStyle name="Normal 4 57 2 6" xfId="13174" xr:uid="{00000000-0005-0000-0000-00007B330000}"/>
    <cellStyle name="Normal 4 57 2 7" xfId="13175" xr:uid="{00000000-0005-0000-0000-00007C330000}"/>
    <cellStyle name="Normal 4 57 2 8" xfId="13176" xr:uid="{00000000-0005-0000-0000-00007D330000}"/>
    <cellStyle name="Normal 4 57 2 9" xfId="13177" xr:uid="{00000000-0005-0000-0000-00007E330000}"/>
    <cellStyle name="Normal 4 57 3" xfId="13178" xr:uid="{00000000-0005-0000-0000-00007F330000}"/>
    <cellStyle name="Normal 4 57 3 10" xfId="13179" xr:uid="{00000000-0005-0000-0000-000080330000}"/>
    <cellStyle name="Normal 4 57 3 2" xfId="13180" xr:uid="{00000000-0005-0000-0000-000081330000}"/>
    <cellStyle name="Normal 4 57 3 3" xfId="13181" xr:uid="{00000000-0005-0000-0000-000082330000}"/>
    <cellStyle name="Normal 4 57 3 4" xfId="13182" xr:uid="{00000000-0005-0000-0000-000083330000}"/>
    <cellStyle name="Normal 4 57 3 5" xfId="13183" xr:uid="{00000000-0005-0000-0000-000084330000}"/>
    <cellStyle name="Normal 4 57 3 6" xfId="13184" xr:uid="{00000000-0005-0000-0000-000085330000}"/>
    <cellStyle name="Normal 4 57 3 7" xfId="13185" xr:uid="{00000000-0005-0000-0000-000086330000}"/>
    <cellStyle name="Normal 4 57 3 8" xfId="13186" xr:uid="{00000000-0005-0000-0000-000087330000}"/>
    <cellStyle name="Normal 4 57 3 9" xfId="13187" xr:uid="{00000000-0005-0000-0000-000088330000}"/>
    <cellStyle name="Normal 4 57 4" xfId="13188" xr:uid="{00000000-0005-0000-0000-000089330000}"/>
    <cellStyle name="Normal 4 57 5" xfId="13189" xr:uid="{00000000-0005-0000-0000-00008A330000}"/>
    <cellStyle name="Normal 4 57 6" xfId="13190" xr:uid="{00000000-0005-0000-0000-00008B330000}"/>
    <cellStyle name="Normal 4 57 7" xfId="13191" xr:uid="{00000000-0005-0000-0000-00008C330000}"/>
    <cellStyle name="Normal 4 57 8" xfId="13192" xr:uid="{00000000-0005-0000-0000-00008D330000}"/>
    <cellStyle name="Normal 4 57 9" xfId="13193" xr:uid="{00000000-0005-0000-0000-00008E330000}"/>
    <cellStyle name="Normal 4 58" xfId="13194" xr:uid="{00000000-0005-0000-0000-00008F330000}"/>
    <cellStyle name="Normal 4 58 10" xfId="13195" xr:uid="{00000000-0005-0000-0000-000090330000}"/>
    <cellStyle name="Normal 4 58 11" xfId="13196" xr:uid="{00000000-0005-0000-0000-000091330000}"/>
    <cellStyle name="Normal 4 58 12" xfId="13197" xr:uid="{00000000-0005-0000-0000-000092330000}"/>
    <cellStyle name="Normal 4 58 13" xfId="13198" xr:uid="{00000000-0005-0000-0000-000093330000}"/>
    <cellStyle name="Normal 4 58 14" xfId="13199" xr:uid="{00000000-0005-0000-0000-000094330000}"/>
    <cellStyle name="Normal 4 58 15" xfId="13200" xr:uid="{00000000-0005-0000-0000-000095330000}"/>
    <cellStyle name="Normal 4 58 2" xfId="13201" xr:uid="{00000000-0005-0000-0000-000096330000}"/>
    <cellStyle name="Normal 4 58 2 10" xfId="13202" xr:uid="{00000000-0005-0000-0000-000097330000}"/>
    <cellStyle name="Normal 4 58 2 11" xfId="13203" xr:uid="{00000000-0005-0000-0000-000098330000}"/>
    <cellStyle name="Normal 4 58 2 12" xfId="13204" xr:uid="{00000000-0005-0000-0000-000099330000}"/>
    <cellStyle name="Normal 4 58 2 13" xfId="13205" xr:uid="{00000000-0005-0000-0000-00009A330000}"/>
    <cellStyle name="Normal 4 58 2 14" xfId="13206" xr:uid="{00000000-0005-0000-0000-00009B330000}"/>
    <cellStyle name="Normal 4 58 2 2" xfId="13207" xr:uid="{00000000-0005-0000-0000-00009C330000}"/>
    <cellStyle name="Normal 4 58 2 3" xfId="13208" xr:uid="{00000000-0005-0000-0000-00009D330000}"/>
    <cellStyle name="Normal 4 58 2 4" xfId="13209" xr:uid="{00000000-0005-0000-0000-00009E330000}"/>
    <cellStyle name="Normal 4 58 2 5" xfId="13210" xr:uid="{00000000-0005-0000-0000-00009F330000}"/>
    <cellStyle name="Normal 4 58 2 6" xfId="13211" xr:uid="{00000000-0005-0000-0000-0000A0330000}"/>
    <cellStyle name="Normal 4 58 2 7" xfId="13212" xr:uid="{00000000-0005-0000-0000-0000A1330000}"/>
    <cellStyle name="Normal 4 58 2 8" xfId="13213" xr:uid="{00000000-0005-0000-0000-0000A2330000}"/>
    <cellStyle name="Normal 4 58 2 9" xfId="13214" xr:uid="{00000000-0005-0000-0000-0000A3330000}"/>
    <cellStyle name="Normal 4 58 3" xfId="13215" xr:uid="{00000000-0005-0000-0000-0000A4330000}"/>
    <cellStyle name="Normal 4 58 3 10" xfId="13216" xr:uid="{00000000-0005-0000-0000-0000A5330000}"/>
    <cellStyle name="Normal 4 58 3 2" xfId="13217" xr:uid="{00000000-0005-0000-0000-0000A6330000}"/>
    <cellStyle name="Normal 4 58 3 3" xfId="13218" xr:uid="{00000000-0005-0000-0000-0000A7330000}"/>
    <cellStyle name="Normal 4 58 3 4" xfId="13219" xr:uid="{00000000-0005-0000-0000-0000A8330000}"/>
    <cellStyle name="Normal 4 58 3 5" xfId="13220" xr:uid="{00000000-0005-0000-0000-0000A9330000}"/>
    <cellStyle name="Normal 4 58 3 6" xfId="13221" xr:uid="{00000000-0005-0000-0000-0000AA330000}"/>
    <cellStyle name="Normal 4 58 3 7" xfId="13222" xr:uid="{00000000-0005-0000-0000-0000AB330000}"/>
    <cellStyle name="Normal 4 58 3 8" xfId="13223" xr:uid="{00000000-0005-0000-0000-0000AC330000}"/>
    <cellStyle name="Normal 4 58 3 9" xfId="13224" xr:uid="{00000000-0005-0000-0000-0000AD330000}"/>
    <cellStyle name="Normal 4 58 4" xfId="13225" xr:uid="{00000000-0005-0000-0000-0000AE330000}"/>
    <cellStyle name="Normal 4 58 5" xfId="13226" xr:uid="{00000000-0005-0000-0000-0000AF330000}"/>
    <cellStyle name="Normal 4 58 6" xfId="13227" xr:uid="{00000000-0005-0000-0000-0000B0330000}"/>
    <cellStyle name="Normal 4 58 7" xfId="13228" xr:uid="{00000000-0005-0000-0000-0000B1330000}"/>
    <cellStyle name="Normal 4 58 8" xfId="13229" xr:uid="{00000000-0005-0000-0000-0000B2330000}"/>
    <cellStyle name="Normal 4 58 9" xfId="13230" xr:uid="{00000000-0005-0000-0000-0000B3330000}"/>
    <cellStyle name="Normal 4 59" xfId="13231" xr:uid="{00000000-0005-0000-0000-0000B4330000}"/>
    <cellStyle name="Normal 4 59 10" xfId="13232" xr:uid="{00000000-0005-0000-0000-0000B5330000}"/>
    <cellStyle name="Normal 4 59 11" xfId="13233" xr:uid="{00000000-0005-0000-0000-0000B6330000}"/>
    <cellStyle name="Normal 4 59 12" xfId="13234" xr:uid="{00000000-0005-0000-0000-0000B7330000}"/>
    <cellStyle name="Normal 4 59 13" xfId="13235" xr:uid="{00000000-0005-0000-0000-0000B8330000}"/>
    <cellStyle name="Normal 4 59 14" xfId="13236" xr:uid="{00000000-0005-0000-0000-0000B9330000}"/>
    <cellStyle name="Normal 4 59 15" xfId="13237" xr:uid="{00000000-0005-0000-0000-0000BA330000}"/>
    <cellStyle name="Normal 4 59 2" xfId="13238" xr:uid="{00000000-0005-0000-0000-0000BB330000}"/>
    <cellStyle name="Normal 4 59 2 10" xfId="13239" xr:uid="{00000000-0005-0000-0000-0000BC330000}"/>
    <cellStyle name="Normal 4 59 2 11" xfId="13240" xr:uid="{00000000-0005-0000-0000-0000BD330000}"/>
    <cellStyle name="Normal 4 59 2 12" xfId="13241" xr:uid="{00000000-0005-0000-0000-0000BE330000}"/>
    <cellStyle name="Normal 4 59 2 13" xfId="13242" xr:uid="{00000000-0005-0000-0000-0000BF330000}"/>
    <cellStyle name="Normal 4 59 2 14" xfId="13243" xr:uid="{00000000-0005-0000-0000-0000C0330000}"/>
    <cellStyle name="Normal 4 59 2 2" xfId="13244" xr:uid="{00000000-0005-0000-0000-0000C1330000}"/>
    <cellStyle name="Normal 4 59 2 3" xfId="13245" xr:uid="{00000000-0005-0000-0000-0000C2330000}"/>
    <cellStyle name="Normal 4 59 2 4" xfId="13246" xr:uid="{00000000-0005-0000-0000-0000C3330000}"/>
    <cellStyle name="Normal 4 59 2 5" xfId="13247" xr:uid="{00000000-0005-0000-0000-0000C4330000}"/>
    <cellStyle name="Normal 4 59 2 6" xfId="13248" xr:uid="{00000000-0005-0000-0000-0000C5330000}"/>
    <cellStyle name="Normal 4 59 2 7" xfId="13249" xr:uid="{00000000-0005-0000-0000-0000C6330000}"/>
    <cellStyle name="Normal 4 59 2 8" xfId="13250" xr:uid="{00000000-0005-0000-0000-0000C7330000}"/>
    <cellStyle name="Normal 4 59 2 9" xfId="13251" xr:uid="{00000000-0005-0000-0000-0000C8330000}"/>
    <cellStyle name="Normal 4 59 3" xfId="13252" xr:uid="{00000000-0005-0000-0000-0000C9330000}"/>
    <cellStyle name="Normal 4 59 3 10" xfId="13253" xr:uid="{00000000-0005-0000-0000-0000CA330000}"/>
    <cellStyle name="Normal 4 59 3 2" xfId="13254" xr:uid="{00000000-0005-0000-0000-0000CB330000}"/>
    <cellStyle name="Normal 4 59 3 3" xfId="13255" xr:uid="{00000000-0005-0000-0000-0000CC330000}"/>
    <cellStyle name="Normal 4 59 3 4" xfId="13256" xr:uid="{00000000-0005-0000-0000-0000CD330000}"/>
    <cellStyle name="Normal 4 59 3 5" xfId="13257" xr:uid="{00000000-0005-0000-0000-0000CE330000}"/>
    <cellStyle name="Normal 4 59 3 6" xfId="13258" xr:uid="{00000000-0005-0000-0000-0000CF330000}"/>
    <cellStyle name="Normal 4 59 3 7" xfId="13259" xr:uid="{00000000-0005-0000-0000-0000D0330000}"/>
    <cellStyle name="Normal 4 59 3 8" xfId="13260" xr:uid="{00000000-0005-0000-0000-0000D1330000}"/>
    <cellStyle name="Normal 4 59 3 9" xfId="13261" xr:uid="{00000000-0005-0000-0000-0000D2330000}"/>
    <cellStyle name="Normal 4 59 4" xfId="13262" xr:uid="{00000000-0005-0000-0000-0000D3330000}"/>
    <cellStyle name="Normal 4 59 5" xfId="13263" xr:uid="{00000000-0005-0000-0000-0000D4330000}"/>
    <cellStyle name="Normal 4 59 6" xfId="13264" xr:uid="{00000000-0005-0000-0000-0000D5330000}"/>
    <cellStyle name="Normal 4 59 7" xfId="13265" xr:uid="{00000000-0005-0000-0000-0000D6330000}"/>
    <cellStyle name="Normal 4 59 8" xfId="13266" xr:uid="{00000000-0005-0000-0000-0000D7330000}"/>
    <cellStyle name="Normal 4 59 9" xfId="13267" xr:uid="{00000000-0005-0000-0000-0000D8330000}"/>
    <cellStyle name="Normal 4 6" xfId="13268" xr:uid="{00000000-0005-0000-0000-0000D9330000}"/>
    <cellStyle name="Normal 4 6 2" xfId="13269" xr:uid="{00000000-0005-0000-0000-0000DA330000}"/>
    <cellStyle name="Normal 4 6 3" xfId="13270" xr:uid="{00000000-0005-0000-0000-0000DB330000}"/>
    <cellStyle name="Normal 4 6 4" xfId="13271" xr:uid="{00000000-0005-0000-0000-0000DC330000}"/>
    <cellStyle name="Normal 4 6 5" xfId="13272" xr:uid="{00000000-0005-0000-0000-0000DD330000}"/>
    <cellStyle name="Normal 4 6 6" xfId="13273" xr:uid="{00000000-0005-0000-0000-0000DE330000}"/>
    <cellStyle name="Normal 4 60" xfId="13274" xr:uid="{00000000-0005-0000-0000-0000DF330000}"/>
    <cellStyle name="Normal 4 60 10" xfId="13275" xr:uid="{00000000-0005-0000-0000-0000E0330000}"/>
    <cellStyle name="Normal 4 60 11" xfId="13276" xr:uid="{00000000-0005-0000-0000-0000E1330000}"/>
    <cellStyle name="Normal 4 60 12" xfId="13277" xr:uid="{00000000-0005-0000-0000-0000E2330000}"/>
    <cellStyle name="Normal 4 60 13" xfId="13278" xr:uid="{00000000-0005-0000-0000-0000E3330000}"/>
    <cellStyle name="Normal 4 60 14" xfId="13279" xr:uid="{00000000-0005-0000-0000-0000E4330000}"/>
    <cellStyle name="Normal 4 60 15" xfId="13280" xr:uid="{00000000-0005-0000-0000-0000E5330000}"/>
    <cellStyle name="Normal 4 60 2" xfId="13281" xr:uid="{00000000-0005-0000-0000-0000E6330000}"/>
    <cellStyle name="Normal 4 60 2 10" xfId="13282" xr:uid="{00000000-0005-0000-0000-0000E7330000}"/>
    <cellStyle name="Normal 4 60 2 11" xfId="13283" xr:uid="{00000000-0005-0000-0000-0000E8330000}"/>
    <cellStyle name="Normal 4 60 2 12" xfId="13284" xr:uid="{00000000-0005-0000-0000-0000E9330000}"/>
    <cellStyle name="Normal 4 60 2 13" xfId="13285" xr:uid="{00000000-0005-0000-0000-0000EA330000}"/>
    <cellStyle name="Normal 4 60 2 14" xfId="13286" xr:uid="{00000000-0005-0000-0000-0000EB330000}"/>
    <cellStyle name="Normal 4 60 2 2" xfId="13287" xr:uid="{00000000-0005-0000-0000-0000EC330000}"/>
    <cellStyle name="Normal 4 60 2 3" xfId="13288" xr:uid="{00000000-0005-0000-0000-0000ED330000}"/>
    <cellStyle name="Normal 4 60 2 4" xfId="13289" xr:uid="{00000000-0005-0000-0000-0000EE330000}"/>
    <cellStyle name="Normal 4 60 2 5" xfId="13290" xr:uid="{00000000-0005-0000-0000-0000EF330000}"/>
    <cellStyle name="Normal 4 60 2 6" xfId="13291" xr:uid="{00000000-0005-0000-0000-0000F0330000}"/>
    <cellStyle name="Normal 4 60 2 7" xfId="13292" xr:uid="{00000000-0005-0000-0000-0000F1330000}"/>
    <cellStyle name="Normal 4 60 2 8" xfId="13293" xr:uid="{00000000-0005-0000-0000-0000F2330000}"/>
    <cellStyle name="Normal 4 60 2 9" xfId="13294" xr:uid="{00000000-0005-0000-0000-0000F3330000}"/>
    <cellStyle name="Normal 4 60 3" xfId="13295" xr:uid="{00000000-0005-0000-0000-0000F4330000}"/>
    <cellStyle name="Normal 4 60 3 10" xfId="13296" xr:uid="{00000000-0005-0000-0000-0000F5330000}"/>
    <cellStyle name="Normal 4 60 3 2" xfId="13297" xr:uid="{00000000-0005-0000-0000-0000F6330000}"/>
    <cellStyle name="Normal 4 60 3 3" xfId="13298" xr:uid="{00000000-0005-0000-0000-0000F7330000}"/>
    <cellStyle name="Normal 4 60 3 4" xfId="13299" xr:uid="{00000000-0005-0000-0000-0000F8330000}"/>
    <cellStyle name="Normal 4 60 3 5" xfId="13300" xr:uid="{00000000-0005-0000-0000-0000F9330000}"/>
    <cellStyle name="Normal 4 60 3 6" xfId="13301" xr:uid="{00000000-0005-0000-0000-0000FA330000}"/>
    <cellStyle name="Normal 4 60 3 7" xfId="13302" xr:uid="{00000000-0005-0000-0000-0000FB330000}"/>
    <cellStyle name="Normal 4 60 3 8" xfId="13303" xr:uid="{00000000-0005-0000-0000-0000FC330000}"/>
    <cellStyle name="Normal 4 60 3 9" xfId="13304" xr:uid="{00000000-0005-0000-0000-0000FD330000}"/>
    <cellStyle name="Normal 4 60 4" xfId="13305" xr:uid="{00000000-0005-0000-0000-0000FE330000}"/>
    <cellStyle name="Normal 4 60 5" xfId="13306" xr:uid="{00000000-0005-0000-0000-0000FF330000}"/>
    <cellStyle name="Normal 4 60 6" xfId="13307" xr:uid="{00000000-0005-0000-0000-000000340000}"/>
    <cellStyle name="Normal 4 60 7" xfId="13308" xr:uid="{00000000-0005-0000-0000-000001340000}"/>
    <cellStyle name="Normal 4 60 8" xfId="13309" xr:uid="{00000000-0005-0000-0000-000002340000}"/>
    <cellStyle name="Normal 4 60 9" xfId="13310" xr:uid="{00000000-0005-0000-0000-000003340000}"/>
    <cellStyle name="Normal 4 61" xfId="13311" xr:uid="{00000000-0005-0000-0000-000004340000}"/>
    <cellStyle name="Normal 4 61 10" xfId="13312" xr:uid="{00000000-0005-0000-0000-000005340000}"/>
    <cellStyle name="Normal 4 61 11" xfId="13313" xr:uid="{00000000-0005-0000-0000-000006340000}"/>
    <cellStyle name="Normal 4 61 12" xfId="13314" xr:uid="{00000000-0005-0000-0000-000007340000}"/>
    <cellStyle name="Normal 4 61 13" xfId="13315" xr:uid="{00000000-0005-0000-0000-000008340000}"/>
    <cellStyle name="Normal 4 61 14" xfId="13316" xr:uid="{00000000-0005-0000-0000-000009340000}"/>
    <cellStyle name="Normal 4 61 15" xfId="13317" xr:uid="{00000000-0005-0000-0000-00000A340000}"/>
    <cellStyle name="Normal 4 61 2" xfId="13318" xr:uid="{00000000-0005-0000-0000-00000B340000}"/>
    <cellStyle name="Normal 4 61 2 10" xfId="13319" xr:uid="{00000000-0005-0000-0000-00000C340000}"/>
    <cellStyle name="Normal 4 61 2 11" xfId="13320" xr:uid="{00000000-0005-0000-0000-00000D340000}"/>
    <cellStyle name="Normal 4 61 2 12" xfId="13321" xr:uid="{00000000-0005-0000-0000-00000E340000}"/>
    <cellStyle name="Normal 4 61 2 13" xfId="13322" xr:uid="{00000000-0005-0000-0000-00000F340000}"/>
    <cellStyle name="Normal 4 61 2 14" xfId="13323" xr:uid="{00000000-0005-0000-0000-000010340000}"/>
    <cellStyle name="Normal 4 61 2 2" xfId="13324" xr:uid="{00000000-0005-0000-0000-000011340000}"/>
    <cellStyle name="Normal 4 61 2 3" xfId="13325" xr:uid="{00000000-0005-0000-0000-000012340000}"/>
    <cellStyle name="Normal 4 61 2 4" xfId="13326" xr:uid="{00000000-0005-0000-0000-000013340000}"/>
    <cellStyle name="Normal 4 61 2 5" xfId="13327" xr:uid="{00000000-0005-0000-0000-000014340000}"/>
    <cellStyle name="Normal 4 61 2 6" xfId="13328" xr:uid="{00000000-0005-0000-0000-000015340000}"/>
    <cellStyle name="Normal 4 61 2 7" xfId="13329" xr:uid="{00000000-0005-0000-0000-000016340000}"/>
    <cellStyle name="Normal 4 61 2 8" xfId="13330" xr:uid="{00000000-0005-0000-0000-000017340000}"/>
    <cellStyle name="Normal 4 61 2 9" xfId="13331" xr:uid="{00000000-0005-0000-0000-000018340000}"/>
    <cellStyle name="Normal 4 61 3" xfId="13332" xr:uid="{00000000-0005-0000-0000-000019340000}"/>
    <cellStyle name="Normal 4 61 3 10" xfId="13333" xr:uid="{00000000-0005-0000-0000-00001A340000}"/>
    <cellStyle name="Normal 4 61 3 2" xfId="13334" xr:uid="{00000000-0005-0000-0000-00001B340000}"/>
    <cellStyle name="Normal 4 61 3 3" xfId="13335" xr:uid="{00000000-0005-0000-0000-00001C340000}"/>
    <cellStyle name="Normal 4 61 3 4" xfId="13336" xr:uid="{00000000-0005-0000-0000-00001D340000}"/>
    <cellStyle name="Normal 4 61 3 5" xfId="13337" xr:uid="{00000000-0005-0000-0000-00001E340000}"/>
    <cellStyle name="Normal 4 61 3 6" xfId="13338" xr:uid="{00000000-0005-0000-0000-00001F340000}"/>
    <cellStyle name="Normal 4 61 3 7" xfId="13339" xr:uid="{00000000-0005-0000-0000-000020340000}"/>
    <cellStyle name="Normal 4 61 3 8" xfId="13340" xr:uid="{00000000-0005-0000-0000-000021340000}"/>
    <cellStyle name="Normal 4 61 3 9" xfId="13341" xr:uid="{00000000-0005-0000-0000-000022340000}"/>
    <cellStyle name="Normal 4 61 4" xfId="13342" xr:uid="{00000000-0005-0000-0000-000023340000}"/>
    <cellStyle name="Normal 4 61 5" xfId="13343" xr:uid="{00000000-0005-0000-0000-000024340000}"/>
    <cellStyle name="Normal 4 61 6" xfId="13344" xr:uid="{00000000-0005-0000-0000-000025340000}"/>
    <cellStyle name="Normal 4 61 7" xfId="13345" xr:uid="{00000000-0005-0000-0000-000026340000}"/>
    <cellStyle name="Normal 4 61 8" xfId="13346" xr:uid="{00000000-0005-0000-0000-000027340000}"/>
    <cellStyle name="Normal 4 61 9" xfId="13347" xr:uid="{00000000-0005-0000-0000-000028340000}"/>
    <cellStyle name="Normal 4 62" xfId="13348" xr:uid="{00000000-0005-0000-0000-000029340000}"/>
    <cellStyle name="Normal 4 62 10" xfId="13349" xr:uid="{00000000-0005-0000-0000-00002A340000}"/>
    <cellStyle name="Normal 4 62 11" xfId="13350" xr:uid="{00000000-0005-0000-0000-00002B340000}"/>
    <cellStyle name="Normal 4 62 12" xfId="13351" xr:uid="{00000000-0005-0000-0000-00002C340000}"/>
    <cellStyle name="Normal 4 62 13" xfId="13352" xr:uid="{00000000-0005-0000-0000-00002D340000}"/>
    <cellStyle name="Normal 4 62 14" xfId="13353" xr:uid="{00000000-0005-0000-0000-00002E340000}"/>
    <cellStyle name="Normal 4 62 15" xfId="13354" xr:uid="{00000000-0005-0000-0000-00002F340000}"/>
    <cellStyle name="Normal 4 62 2" xfId="13355" xr:uid="{00000000-0005-0000-0000-000030340000}"/>
    <cellStyle name="Normal 4 62 2 10" xfId="13356" xr:uid="{00000000-0005-0000-0000-000031340000}"/>
    <cellStyle name="Normal 4 62 2 11" xfId="13357" xr:uid="{00000000-0005-0000-0000-000032340000}"/>
    <cellStyle name="Normal 4 62 2 12" xfId="13358" xr:uid="{00000000-0005-0000-0000-000033340000}"/>
    <cellStyle name="Normal 4 62 2 13" xfId="13359" xr:uid="{00000000-0005-0000-0000-000034340000}"/>
    <cellStyle name="Normal 4 62 2 14" xfId="13360" xr:uid="{00000000-0005-0000-0000-000035340000}"/>
    <cellStyle name="Normal 4 62 2 2" xfId="13361" xr:uid="{00000000-0005-0000-0000-000036340000}"/>
    <cellStyle name="Normal 4 62 2 3" xfId="13362" xr:uid="{00000000-0005-0000-0000-000037340000}"/>
    <cellStyle name="Normal 4 62 2 4" xfId="13363" xr:uid="{00000000-0005-0000-0000-000038340000}"/>
    <cellStyle name="Normal 4 62 2 5" xfId="13364" xr:uid="{00000000-0005-0000-0000-000039340000}"/>
    <cellStyle name="Normal 4 62 2 6" xfId="13365" xr:uid="{00000000-0005-0000-0000-00003A340000}"/>
    <cellStyle name="Normal 4 62 2 7" xfId="13366" xr:uid="{00000000-0005-0000-0000-00003B340000}"/>
    <cellStyle name="Normal 4 62 2 8" xfId="13367" xr:uid="{00000000-0005-0000-0000-00003C340000}"/>
    <cellStyle name="Normal 4 62 2 9" xfId="13368" xr:uid="{00000000-0005-0000-0000-00003D340000}"/>
    <cellStyle name="Normal 4 62 3" xfId="13369" xr:uid="{00000000-0005-0000-0000-00003E340000}"/>
    <cellStyle name="Normal 4 62 3 10" xfId="13370" xr:uid="{00000000-0005-0000-0000-00003F340000}"/>
    <cellStyle name="Normal 4 62 3 2" xfId="13371" xr:uid="{00000000-0005-0000-0000-000040340000}"/>
    <cellStyle name="Normal 4 62 3 3" xfId="13372" xr:uid="{00000000-0005-0000-0000-000041340000}"/>
    <cellStyle name="Normal 4 62 3 4" xfId="13373" xr:uid="{00000000-0005-0000-0000-000042340000}"/>
    <cellStyle name="Normal 4 62 3 5" xfId="13374" xr:uid="{00000000-0005-0000-0000-000043340000}"/>
    <cellStyle name="Normal 4 62 3 6" xfId="13375" xr:uid="{00000000-0005-0000-0000-000044340000}"/>
    <cellStyle name="Normal 4 62 3 7" xfId="13376" xr:uid="{00000000-0005-0000-0000-000045340000}"/>
    <cellStyle name="Normal 4 62 3 8" xfId="13377" xr:uid="{00000000-0005-0000-0000-000046340000}"/>
    <cellStyle name="Normal 4 62 3 9" xfId="13378" xr:uid="{00000000-0005-0000-0000-000047340000}"/>
    <cellStyle name="Normal 4 62 4" xfId="13379" xr:uid="{00000000-0005-0000-0000-000048340000}"/>
    <cellStyle name="Normal 4 62 5" xfId="13380" xr:uid="{00000000-0005-0000-0000-000049340000}"/>
    <cellStyle name="Normal 4 62 6" xfId="13381" xr:uid="{00000000-0005-0000-0000-00004A340000}"/>
    <cellStyle name="Normal 4 62 7" xfId="13382" xr:uid="{00000000-0005-0000-0000-00004B340000}"/>
    <cellStyle name="Normal 4 62 8" xfId="13383" xr:uid="{00000000-0005-0000-0000-00004C340000}"/>
    <cellStyle name="Normal 4 62 9" xfId="13384" xr:uid="{00000000-0005-0000-0000-00004D340000}"/>
    <cellStyle name="Normal 4 63" xfId="13385" xr:uid="{00000000-0005-0000-0000-00004E340000}"/>
    <cellStyle name="Normal 4 63 10" xfId="13386" xr:uid="{00000000-0005-0000-0000-00004F340000}"/>
    <cellStyle name="Normal 4 63 11" xfId="13387" xr:uid="{00000000-0005-0000-0000-000050340000}"/>
    <cellStyle name="Normal 4 63 12" xfId="13388" xr:uid="{00000000-0005-0000-0000-000051340000}"/>
    <cellStyle name="Normal 4 63 13" xfId="13389" xr:uid="{00000000-0005-0000-0000-000052340000}"/>
    <cellStyle name="Normal 4 63 14" xfId="13390" xr:uid="{00000000-0005-0000-0000-000053340000}"/>
    <cellStyle name="Normal 4 63 15" xfId="13391" xr:uid="{00000000-0005-0000-0000-000054340000}"/>
    <cellStyle name="Normal 4 63 2" xfId="13392" xr:uid="{00000000-0005-0000-0000-000055340000}"/>
    <cellStyle name="Normal 4 63 2 10" xfId="13393" xr:uid="{00000000-0005-0000-0000-000056340000}"/>
    <cellStyle name="Normal 4 63 2 11" xfId="13394" xr:uid="{00000000-0005-0000-0000-000057340000}"/>
    <cellStyle name="Normal 4 63 2 12" xfId="13395" xr:uid="{00000000-0005-0000-0000-000058340000}"/>
    <cellStyle name="Normal 4 63 2 13" xfId="13396" xr:uid="{00000000-0005-0000-0000-000059340000}"/>
    <cellStyle name="Normal 4 63 2 14" xfId="13397" xr:uid="{00000000-0005-0000-0000-00005A340000}"/>
    <cellStyle name="Normal 4 63 2 2" xfId="13398" xr:uid="{00000000-0005-0000-0000-00005B340000}"/>
    <cellStyle name="Normal 4 63 2 3" xfId="13399" xr:uid="{00000000-0005-0000-0000-00005C340000}"/>
    <cellStyle name="Normal 4 63 2 4" xfId="13400" xr:uid="{00000000-0005-0000-0000-00005D340000}"/>
    <cellStyle name="Normal 4 63 2 5" xfId="13401" xr:uid="{00000000-0005-0000-0000-00005E340000}"/>
    <cellStyle name="Normal 4 63 2 6" xfId="13402" xr:uid="{00000000-0005-0000-0000-00005F340000}"/>
    <cellStyle name="Normal 4 63 2 7" xfId="13403" xr:uid="{00000000-0005-0000-0000-000060340000}"/>
    <cellStyle name="Normal 4 63 2 8" xfId="13404" xr:uid="{00000000-0005-0000-0000-000061340000}"/>
    <cellStyle name="Normal 4 63 2 9" xfId="13405" xr:uid="{00000000-0005-0000-0000-000062340000}"/>
    <cellStyle name="Normal 4 63 3" xfId="13406" xr:uid="{00000000-0005-0000-0000-000063340000}"/>
    <cellStyle name="Normal 4 63 3 10" xfId="13407" xr:uid="{00000000-0005-0000-0000-000064340000}"/>
    <cellStyle name="Normal 4 63 3 2" xfId="13408" xr:uid="{00000000-0005-0000-0000-000065340000}"/>
    <cellStyle name="Normal 4 63 3 3" xfId="13409" xr:uid="{00000000-0005-0000-0000-000066340000}"/>
    <cellStyle name="Normal 4 63 3 4" xfId="13410" xr:uid="{00000000-0005-0000-0000-000067340000}"/>
    <cellStyle name="Normal 4 63 3 5" xfId="13411" xr:uid="{00000000-0005-0000-0000-000068340000}"/>
    <cellStyle name="Normal 4 63 3 6" xfId="13412" xr:uid="{00000000-0005-0000-0000-000069340000}"/>
    <cellStyle name="Normal 4 63 3 7" xfId="13413" xr:uid="{00000000-0005-0000-0000-00006A340000}"/>
    <cellStyle name="Normal 4 63 3 8" xfId="13414" xr:uid="{00000000-0005-0000-0000-00006B340000}"/>
    <cellStyle name="Normal 4 63 3 9" xfId="13415" xr:uid="{00000000-0005-0000-0000-00006C340000}"/>
    <cellStyle name="Normal 4 63 4" xfId="13416" xr:uid="{00000000-0005-0000-0000-00006D340000}"/>
    <cellStyle name="Normal 4 63 5" xfId="13417" xr:uid="{00000000-0005-0000-0000-00006E340000}"/>
    <cellStyle name="Normal 4 63 6" xfId="13418" xr:uid="{00000000-0005-0000-0000-00006F340000}"/>
    <cellStyle name="Normal 4 63 7" xfId="13419" xr:uid="{00000000-0005-0000-0000-000070340000}"/>
    <cellStyle name="Normal 4 63 8" xfId="13420" xr:uid="{00000000-0005-0000-0000-000071340000}"/>
    <cellStyle name="Normal 4 63 9" xfId="13421" xr:uid="{00000000-0005-0000-0000-000072340000}"/>
    <cellStyle name="Normal 4 64" xfId="13422" xr:uid="{00000000-0005-0000-0000-000073340000}"/>
    <cellStyle name="Normal 4 64 10" xfId="13423" xr:uid="{00000000-0005-0000-0000-000074340000}"/>
    <cellStyle name="Normal 4 64 11" xfId="13424" xr:uid="{00000000-0005-0000-0000-000075340000}"/>
    <cellStyle name="Normal 4 64 12" xfId="13425" xr:uid="{00000000-0005-0000-0000-000076340000}"/>
    <cellStyle name="Normal 4 64 13" xfId="13426" xr:uid="{00000000-0005-0000-0000-000077340000}"/>
    <cellStyle name="Normal 4 64 14" xfId="13427" xr:uid="{00000000-0005-0000-0000-000078340000}"/>
    <cellStyle name="Normal 4 64 15" xfId="13428" xr:uid="{00000000-0005-0000-0000-000079340000}"/>
    <cellStyle name="Normal 4 64 2" xfId="13429" xr:uid="{00000000-0005-0000-0000-00007A340000}"/>
    <cellStyle name="Normal 4 64 2 10" xfId="13430" xr:uid="{00000000-0005-0000-0000-00007B340000}"/>
    <cellStyle name="Normal 4 64 2 11" xfId="13431" xr:uid="{00000000-0005-0000-0000-00007C340000}"/>
    <cellStyle name="Normal 4 64 2 12" xfId="13432" xr:uid="{00000000-0005-0000-0000-00007D340000}"/>
    <cellStyle name="Normal 4 64 2 13" xfId="13433" xr:uid="{00000000-0005-0000-0000-00007E340000}"/>
    <cellStyle name="Normal 4 64 2 14" xfId="13434" xr:uid="{00000000-0005-0000-0000-00007F340000}"/>
    <cellStyle name="Normal 4 64 2 2" xfId="13435" xr:uid="{00000000-0005-0000-0000-000080340000}"/>
    <cellStyle name="Normal 4 64 2 3" xfId="13436" xr:uid="{00000000-0005-0000-0000-000081340000}"/>
    <cellStyle name="Normal 4 64 2 4" xfId="13437" xr:uid="{00000000-0005-0000-0000-000082340000}"/>
    <cellStyle name="Normal 4 64 2 5" xfId="13438" xr:uid="{00000000-0005-0000-0000-000083340000}"/>
    <cellStyle name="Normal 4 64 2 6" xfId="13439" xr:uid="{00000000-0005-0000-0000-000084340000}"/>
    <cellStyle name="Normal 4 64 2 7" xfId="13440" xr:uid="{00000000-0005-0000-0000-000085340000}"/>
    <cellStyle name="Normal 4 64 2 8" xfId="13441" xr:uid="{00000000-0005-0000-0000-000086340000}"/>
    <cellStyle name="Normal 4 64 2 9" xfId="13442" xr:uid="{00000000-0005-0000-0000-000087340000}"/>
    <cellStyle name="Normal 4 64 3" xfId="13443" xr:uid="{00000000-0005-0000-0000-000088340000}"/>
    <cellStyle name="Normal 4 64 3 10" xfId="13444" xr:uid="{00000000-0005-0000-0000-000089340000}"/>
    <cellStyle name="Normal 4 64 3 2" xfId="13445" xr:uid="{00000000-0005-0000-0000-00008A340000}"/>
    <cellStyle name="Normal 4 64 3 3" xfId="13446" xr:uid="{00000000-0005-0000-0000-00008B340000}"/>
    <cellStyle name="Normal 4 64 3 4" xfId="13447" xr:uid="{00000000-0005-0000-0000-00008C340000}"/>
    <cellStyle name="Normal 4 64 3 5" xfId="13448" xr:uid="{00000000-0005-0000-0000-00008D340000}"/>
    <cellStyle name="Normal 4 64 3 6" xfId="13449" xr:uid="{00000000-0005-0000-0000-00008E340000}"/>
    <cellStyle name="Normal 4 64 3 7" xfId="13450" xr:uid="{00000000-0005-0000-0000-00008F340000}"/>
    <cellStyle name="Normal 4 64 3 8" xfId="13451" xr:uid="{00000000-0005-0000-0000-000090340000}"/>
    <cellStyle name="Normal 4 64 3 9" xfId="13452" xr:uid="{00000000-0005-0000-0000-000091340000}"/>
    <cellStyle name="Normal 4 64 4" xfId="13453" xr:uid="{00000000-0005-0000-0000-000092340000}"/>
    <cellStyle name="Normal 4 64 5" xfId="13454" xr:uid="{00000000-0005-0000-0000-000093340000}"/>
    <cellStyle name="Normal 4 64 6" xfId="13455" xr:uid="{00000000-0005-0000-0000-000094340000}"/>
    <cellStyle name="Normal 4 64 7" xfId="13456" xr:uid="{00000000-0005-0000-0000-000095340000}"/>
    <cellStyle name="Normal 4 64 8" xfId="13457" xr:uid="{00000000-0005-0000-0000-000096340000}"/>
    <cellStyle name="Normal 4 64 9" xfId="13458" xr:uid="{00000000-0005-0000-0000-000097340000}"/>
    <cellStyle name="Normal 4 65" xfId="13459" xr:uid="{00000000-0005-0000-0000-000098340000}"/>
    <cellStyle name="Normal 4 65 10" xfId="13460" xr:uid="{00000000-0005-0000-0000-000099340000}"/>
    <cellStyle name="Normal 4 65 11" xfId="13461" xr:uid="{00000000-0005-0000-0000-00009A340000}"/>
    <cellStyle name="Normal 4 65 12" xfId="13462" xr:uid="{00000000-0005-0000-0000-00009B340000}"/>
    <cellStyle name="Normal 4 65 13" xfId="13463" xr:uid="{00000000-0005-0000-0000-00009C340000}"/>
    <cellStyle name="Normal 4 65 14" xfId="13464" xr:uid="{00000000-0005-0000-0000-00009D340000}"/>
    <cellStyle name="Normal 4 65 15" xfId="13465" xr:uid="{00000000-0005-0000-0000-00009E340000}"/>
    <cellStyle name="Normal 4 65 2" xfId="13466" xr:uid="{00000000-0005-0000-0000-00009F340000}"/>
    <cellStyle name="Normal 4 65 2 10" xfId="13467" xr:uid="{00000000-0005-0000-0000-0000A0340000}"/>
    <cellStyle name="Normal 4 65 2 11" xfId="13468" xr:uid="{00000000-0005-0000-0000-0000A1340000}"/>
    <cellStyle name="Normal 4 65 2 12" xfId="13469" xr:uid="{00000000-0005-0000-0000-0000A2340000}"/>
    <cellStyle name="Normal 4 65 2 13" xfId="13470" xr:uid="{00000000-0005-0000-0000-0000A3340000}"/>
    <cellStyle name="Normal 4 65 2 14" xfId="13471" xr:uid="{00000000-0005-0000-0000-0000A4340000}"/>
    <cellStyle name="Normal 4 65 2 2" xfId="13472" xr:uid="{00000000-0005-0000-0000-0000A5340000}"/>
    <cellStyle name="Normal 4 65 2 3" xfId="13473" xr:uid="{00000000-0005-0000-0000-0000A6340000}"/>
    <cellStyle name="Normal 4 65 2 4" xfId="13474" xr:uid="{00000000-0005-0000-0000-0000A7340000}"/>
    <cellStyle name="Normal 4 65 2 5" xfId="13475" xr:uid="{00000000-0005-0000-0000-0000A8340000}"/>
    <cellStyle name="Normal 4 65 2 6" xfId="13476" xr:uid="{00000000-0005-0000-0000-0000A9340000}"/>
    <cellStyle name="Normal 4 65 2 7" xfId="13477" xr:uid="{00000000-0005-0000-0000-0000AA340000}"/>
    <cellStyle name="Normal 4 65 2 8" xfId="13478" xr:uid="{00000000-0005-0000-0000-0000AB340000}"/>
    <cellStyle name="Normal 4 65 2 9" xfId="13479" xr:uid="{00000000-0005-0000-0000-0000AC340000}"/>
    <cellStyle name="Normal 4 65 3" xfId="13480" xr:uid="{00000000-0005-0000-0000-0000AD340000}"/>
    <cellStyle name="Normal 4 65 3 10" xfId="13481" xr:uid="{00000000-0005-0000-0000-0000AE340000}"/>
    <cellStyle name="Normal 4 65 3 2" xfId="13482" xr:uid="{00000000-0005-0000-0000-0000AF340000}"/>
    <cellStyle name="Normal 4 65 3 3" xfId="13483" xr:uid="{00000000-0005-0000-0000-0000B0340000}"/>
    <cellStyle name="Normal 4 65 3 4" xfId="13484" xr:uid="{00000000-0005-0000-0000-0000B1340000}"/>
    <cellStyle name="Normal 4 65 3 5" xfId="13485" xr:uid="{00000000-0005-0000-0000-0000B2340000}"/>
    <cellStyle name="Normal 4 65 3 6" xfId="13486" xr:uid="{00000000-0005-0000-0000-0000B3340000}"/>
    <cellStyle name="Normal 4 65 3 7" xfId="13487" xr:uid="{00000000-0005-0000-0000-0000B4340000}"/>
    <cellStyle name="Normal 4 65 3 8" xfId="13488" xr:uid="{00000000-0005-0000-0000-0000B5340000}"/>
    <cellStyle name="Normal 4 65 3 9" xfId="13489" xr:uid="{00000000-0005-0000-0000-0000B6340000}"/>
    <cellStyle name="Normal 4 65 4" xfId="13490" xr:uid="{00000000-0005-0000-0000-0000B7340000}"/>
    <cellStyle name="Normal 4 65 5" xfId="13491" xr:uid="{00000000-0005-0000-0000-0000B8340000}"/>
    <cellStyle name="Normal 4 65 6" xfId="13492" xr:uid="{00000000-0005-0000-0000-0000B9340000}"/>
    <cellStyle name="Normal 4 65 7" xfId="13493" xr:uid="{00000000-0005-0000-0000-0000BA340000}"/>
    <cellStyle name="Normal 4 65 8" xfId="13494" xr:uid="{00000000-0005-0000-0000-0000BB340000}"/>
    <cellStyle name="Normal 4 65 9" xfId="13495" xr:uid="{00000000-0005-0000-0000-0000BC340000}"/>
    <cellStyle name="Normal 4 66" xfId="13496" xr:uid="{00000000-0005-0000-0000-0000BD340000}"/>
    <cellStyle name="Normal 4 66 10" xfId="13497" xr:uid="{00000000-0005-0000-0000-0000BE340000}"/>
    <cellStyle name="Normal 4 66 11" xfId="13498" xr:uid="{00000000-0005-0000-0000-0000BF340000}"/>
    <cellStyle name="Normal 4 66 12" xfId="13499" xr:uid="{00000000-0005-0000-0000-0000C0340000}"/>
    <cellStyle name="Normal 4 66 13" xfId="13500" xr:uid="{00000000-0005-0000-0000-0000C1340000}"/>
    <cellStyle name="Normal 4 66 14" xfId="13501" xr:uid="{00000000-0005-0000-0000-0000C2340000}"/>
    <cellStyle name="Normal 4 66 15" xfId="13502" xr:uid="{00000000-0005-0000-0000-0000C3340000}"/>
    <cellStyle name="Normal 4 66 2" xfId="13503" xr:uid="{00000000-0005-0000-0000-0000C4340000}"/>
    <cellStyle name="Normal 4 66 2 10" xfId="13504" xr:uid="{00000000-0005-0000-0000-0000C5340000}"/>
    <cellStyle name="Normal 4 66 2 11" xfId="13505" xr:uid="{00000000-0005-0000-0000-0000C6340000}"/>
    <cellStyle name="Normal 4 66 2 12" xfId="13506" xr:uid="{00000000-0005-0000-0000-0000C7340000}"/>
    <cellStyle name="Normal 4 66 2 13" xfId="13507" xr:uid="{00000000-0005-0000-0000-0000C8340000}"/>
    <cellStyle name="Normal 4 66 2 14" xfId="13508" xr:uid="{00000000-0005-0000-0000-0000C9340000}"/>
    <cellStyle name="Normal 4 66 2 2" xfId="13509" xr:uid="{00000000-0005-0000-0000-0000CA340000}"/>
    <cellStyle name="Normal 4 66 2 3" xfId="13510" xr:uid="{00000000-0005-0000-0000-0000CB340000}"/>
    <cellStyle name="Normal 4 66 2 4" xfId="13511" xr:uid="{00000000-0005-0000-0000-0000CC340000}"/>
    <cellStyle name="Normal 4 66 2 5" xfId="13512" xr:uid="{00000000-0005-0000-0000-0000CD340000}"/>
    <cellStyle name="Normal 4 66 2 6" xfId="13513" xr:uid="{00000000-0005-0000-0000-0000CE340000}"/>
    <cellStyle name="Normal 4 66 2 7" xfId="13514" xr:uid="{00000000-0005-0000-0000-0000CF340000}"/>
    <cellStyle name="Normal 4 66 2 8" xfId="13515" xr:uid="{00000000-0005-0000-0000-0000D0340000}"/>
    <cellStyle name="Normal 4 66 2 9" xfId="13516" xr:uid="{00000000-0005-0000-0000-0000D1340000}"/>
    <cellStyle name="Normal 4 66 3" xfId="13517" xr:uid="{00000000-0005-0000-0000-0000D2340000}"/>
    <cellStyle name="Normal 4 66 3 10" xfId="13518" xr:uid="{00000000-0005-0000-0000-0000D3340000}"/>
    <cellStyle name="Normal 4 66 3 2" xfId="13519" xr:uid="{00000000-0005-0000-0000-0000D4340000}"/>
    <cellStyle name="Normal 4 66 3 3" xfId="13520" xr:uid="{00000000-0005-0000-0000-0000D5340000}"/>
    <cellStyle name="Normal 4 66 3 4" xfId="13521" xr:uid="{00000000-0005-0000-0000-0000D6340000}"/>
    <cellStyle name="Normal 4 66 3 5" xfId="13522" xr:uid="{00000000-0005-0000-0000-0000D7340000}"/>
    <cellStyle name="Normal 4 66 3 6" xfId="13523" xr:uid="{00000000-0005-0000-0000-0000D8340000}"/>
    <cellStyle name="Normal 4 66 3 7" xfId="13524" xr:uid="{00000000-0005-0000-0000-0000D9340000}"/>
    <cellStyle name="Normal 4 66 3 8" xfId="13525" xr:uid="{00000000-0005-0000-0000-0000DA340000}"/>
    <cellStyle name="Normal 4 66 3 9" xfId="13526" xr:uid="{00000000-0005-0000-0000-0000DB340000}"/>
    <cellStyle name="Normal 4 66 4" xfId="13527" xr:uid="{00000000-0005-0000-0000-0000DC340000}"/>
    <cellStyle name="Normal 4 66 5" xfId="13528" xr:uid="{00000000-0005-0000-0000-0000DD340000}"/>
    <cellStyle name="Normal 4 66 6" xfId="13529" xr:uid="{00000000-0005-0000-0000-0000DE340000}"/>
    <cellStyle name="Normal 4 66 7" xfId="13530" xr:uid="{00000000-0005-0000-0000-0000DF340000}"/>
    <cellStyle name="Normal 4 66 8" xfId="13531" xr:uid="{00000000-0005-0000-0000-0000E0340000}"/>
    <cellStyle name="Normal 4 66 9" xfId="13532" xr:uid="{00000000-0005-0000-0000-0000E1340000}"/>
    <cellStyle name="Normal 4 67" xfId="13533" xr:uid="{00000000-0005-0000-0000-0000E2340000}"/>
    <cellStyle name="Normal 4 67 10" xfId="13534" xr:uid="{00000000-0005-0000-0000-0000E3340000}"/>
    <cellStyle name="Normal 4 67 11" xfId="13535" xr:uid="{00000000-0005-0000-0000-0000E4340000}"/>
    <cellStyle name="Normal 4 67 12" xfId="13536" xr:uid="{00000000-0005-0000-0000-0000E5340000}"/>
    <cellStyle name="Normal 4 67 13" xfId="13537" xr:uid="{00000000-0005-0000-0000-0000E6340000}"/>
    <cellStyle name="Normal 4 67 14" xfId="13538" xr:uid="{00000000-0005-0000-0000-0000E7340000}"/>
    <cellStyle name="Normal 4 67 15" xfId="13539" xr:uid="{00000000-0005-0000-0000-0000E8340000}"/>
    <cellStyle name="Normal 4 67 2" xfId="13540" xr:uid="{00000000-0005-0000-0000-0000E9340000}"/>
    <cellStyle name="Normal 4 67 2 10" xfId="13541" xr:uid="{00000000-0005-0000-0000-0000EA340000}"/>
    <cellStyle name="Normal 4 67 2 11" xfId="13542" xr:uid="{00000000-0005-0000-0000-0000EB340000}"/>
    <cellStyle name="Normal 4 67 2 12" xfId="13543" xr:uid="{00000000-0005-0000-0000-0000EC340000}"/>
    <cellStyle name="Normal 4 67 2 13" xfId="13544" xr:uid="{00000000-0005-0000-0000-0000ED340000}"/>
    <cellStyle name="Normal 4 67 2 14" xfId="13545" xr:uid="{00000000-0005-0000-0000-0000EE340000}"/>
    <cellStyle name="Normal 4 67 2 2" xfId="13546" xr:uid="{00000000-0005-0000-0000-0000EF340000}"/>
    <cellStyle name="Normal 4 67 2 3" xfId="13547" xr:uid="{00000000-0005-0000-0000-0000F0340000}"/>
    <cellStyle name="Normal 4 67 2 4" xfId="13548" xr:uid="{00000000-0005-0000-0000-0000F1340000}"/>
    <cellStyle name="Normal 4 67 2 5" xfId="13549" xr:uid="{00000000-0005-0000-0000-0000F2340000}"/>
    <cellStyle name="Normal 4 67 2 6" xfId="13550" xr:uid="{00000000-0005-0000-0000-0000F3340000}"/>
    <cellStyle name="Normal 4 67 2 7" xfId="13551" xr:uid="{00000000-0005-0000-0000-0000F4340000}"/>
    <cellStyle name="Normal 4 67 2 8" xfId="13552" xr:uid="{00000000-0005-0000-0000-0000F5340000}"/>
    <cellStyle name="Normal 4 67 2 9" xfId="13553" xr:uid="{00000000-0005-0000-0000-0000F6340000}"/>
    <cellStyle name="Normal 4 67 3" xfId="13554" xr:uid="{00000000-0005-0000-0000-0000F7340000}"/>
    <cellStyle name="Normal 4 67 3 10" xfId="13555" xr:uid="{00000000-0005-0000-0000-0000F8340000}"/>
    <cellStyle name="Normal 4 67 3 2" xfId="13556" xr:uid="{00000000-0005-0000-0000-0000F9340000}"/>
    <cellStyle name="Normal 4 67 3 3" xfId="13557" xr:uid="{00000000-0005-0000-0000-0000FA340000}"/>
    <cellStyle name="Normal 4 67 3 4" xfId="13558" xr:uid="{00000000-0005-0000-0000-0000FB340000}"/>
    <cellStyle name="Normal 4 67 3 5" xfId="13559" xr:uid="{00000000-0005-0000-0000-0000FC340000}"/>
    <cellStyle name="Normal 4 67 3 6" xfId="13560" xr:uid="{00000000-0005-0000-0000-0000FD340000}"/>
    <cellStyle name="Normal 4 67 3 7" xfId="13561" xr:uid="{00000000-0005-0000-0000-0000FE340000}"/>
    <cellStyle name="Normal 4 67 3 8" xfId="13562" xr:uid="{00000000-0005-0000-0000-0000FF340000}"/>
    <cellStyle name="Normal 4 67 3 9" xfId="13563" xr:uid="{00000000-0005-0000-0000-000000350000}"/>
    <cellStyle name="Normal 4 67 4" xfId="13564" xr:uid="{00000000-0005-0000-0000-000001350000}"/>
    <cellStyle name="Normal 4 67 5" xfId="13565" xr:uid="{00000000-0005-0000-0000-000002350000}"/>
    <cellStyle name="Normal 4 67 6" xfId="13566" xr:uid="{00000000-0005-0000-0000-000003350000}"/>
    <cellStyle name="Normal 4 67 7" xfId="13567" xr:uid="{00000000-0005-0000-0000-000004350000}"/>
    <cellStyle name="Normal 4 67 8" xfId="13568" xr:uid="{00000000-0005-0000-0000-000005350000}"/>
    <cellStyle name="Normal 4 67 9" xfId="13569" xr:uid="{00000000-0005-0000-0000-000006350000}"/>
    <cellStyle name="Normal 4 68" xfId="13570" xr:uid="{00000000-0005-0000-0000-000007350000}"/>
    <cellStyle name="Normal 4 68 10" xfId="13571" xr:uid="{00000000-0005-0000-0000-000008350000}"/>
    <cellStyle name="Normal 4 68 11" xfId="13572" xr:uid="{00000000-0005-0000-0000-000009350000}"/>
    <cellStyle name="Normal 4 68 12" xfId="13573" xr:uid="{00000000-0005-0000-0000-00000A350000}"/>
    <cellStyle name="Normal 4 68 13" xfId="13574" xr:uid="{00000000-0005-0000-0000-00000B350000}"/>
    <cellStyle name="Normal 4 68 14" xfId="13575" xr:uid="{00000000-0005-0000-0000-00000C350000}"/>
    <cellStyle name="Normal 4 68 15" xfId="13576" xr:uid="{00000000-0005-0000-0000-00000D350000}"/>
    <cellStyle name="Normal 4 68 2" xfId="13577" xr:uid="{00000000-0005-0000-0000-00000E350000}"/>
    <cellStyle name="Normal 4 68 2 10" xfId="13578" xr:uid="{00000000-0005-0000-0000-00000F350000}"/>
    <cellStyle name="Normal 4 68 2 11" xfId="13579" xr:uid="{00000000-0005-0000-0000-000010350000}"/>
    <cellStyle name="Normal 4 68 2 12" xfId="13580" xr:uid="{00000000-0005-0000-0000-000011350000}"/>
    <cellStyle name="Normal 4 68 2 13" xfId="13581" xr:uid="{00000000-0005-0000-0000-000012350000}"/>
    <cellStyle name="Normal 4 68 2 14" xfId="13582" xr:uid="{00000000-0005-0000-0000-000013350000}"/>
    <cellStyle name="Normal 4 68 2 2" xfId="13583" xr:uid="{00000000-0005-0000-0000-000014350000}"/>
    <cellStyle name="Normal 4 68 2 3" xfId="13584" xr:uid="{00000000-0005-0000-0000-000015350000}"/>
    <cellStyle name="Normal 4 68 2 4" xfId="13585" xr:uid="{00000000-0005-0000-0000-000016350000}"/>
    <cellStyle name="Normal 4 68 2 5" xfId="13586" xr:uid="{00000000-0005-0000-0000-000017350000}"/>
    <cellStyle name="Normal 4 68 2 6" xfId="13587" xr:uid="{00000000-0005-0000-0000-000018350000}"/>
    <cellStyle name="Normal 4 68 2 7" xfId="13588" xr:uid="{00000000-0005-0000-0000-000019350000}"/>
    <cellStyle name="Normal 4 68 2 8" xfId="13589" xr:uid="{00000000-0005-0000-0000-00001A350000}"/>
    <cellStyle name="Normal 4 68 2 9" xfId="13590" xr:uid="{00000000-0005-0000-0000-00001B350000}"/>
    <cellStyle name="Normal 4 68 3" xfId="13591" xr:uid="{00000000-0005-0000-0000-00001C350000}"/>
    <cellStyle name="Normal 4 68 3 10" xfId="13592" xr:uid="{00000000-0005-0000-0000-00001D350000}"/>
    <cellStyle name="Normal 4 68 3 2" xfId="13593" xr:uid="{00000000-0005-0000-0000-00001E350000}"/>
    <cellStyle name="Normal 4 68 3 3" xfId="13594" xr:uid="{00000000-0005-0000-0000-00001F350000}"/>
    <cellStyle name="Normal 4 68 3 4" xfId="13595" xr:uid="{00000000-0005-0000-0000-000020350000}"/>
    <cellStyle name="Normal 4 68 3 5" xfId="13596" xr:uid="{00000000-0005-0000-0000-000021350000}"/>
    <cellStyle name="Normal 4 68 3 6" xfId="13597" xr:uid="{00000000-0005-0000-0000-000022350000}"/>
    <cellStyle name="Normal 4 68 3 7" xfId="13598" xr:uid="{00000000-0005-0000-0000-000023350000}"/>
    <cellStyle name="Normal 4 68 3 8" xfId="13599" xr:uid="{00000000-0005-0000-0000-000024350000}"/>
    <cellStyle name="Normal 4 68 3 9" xfId="13600" xr:uid="{00000000-0005-0000-0000-000025350000}"/>
    <cellStyle name="Normal 4 68 4" xfId="13601" xr:uid="{00000000-0005-0000-0000-000026350000}"/>
    <cellStyle name="Normal 4 68 5" xfId="13602" xr:uid="{00000000-0005-0000-0000-000027350000}"/>
    <cellStyle name="Normal 4 68 6" xfId="13603" xr:uid="{00000000-0005-0000-0000-000028350000}"/>
    <cellStyle name="Normal 4 68 7" xfId="13604" xr:uid="{00000000-0005-0000-0000-000029350000}"/>
    <cellStyle name="Normal 4 68 8" xfId="13605" xr:uid="{00000000-0005-0000-0000-00002A350000}"/>
    <cellStyle name="Normal 4 68 9" xfId="13606" xr:uid="{00000000-0005-0000-0000-00002B350000}"/>
    <cellStyle name="Normal 4 69" xfId="13607" xr:uid="{00000000-0005-0000-0000-00002C350000}"/>
    <cellStyle name="Normal 4 69 10" xfId="13608" xr:uid="{00000000-0005-0000-0000-00002D350000}"/>
    <cellStyle name="Normal 4 69 11" xfId="13609" xr:uid="{00000000-0005-0000-0000-00002E350000}"/>
    <cellStyle name="Normal 4 69 12" xfId="13610" xr:uid="{00000000-0005-0000-0000-00002F350000}"/>
    <cellStyle name="Normal 4 69 13" xfId="13611" xr:uid="{00000000-0005-0000-0000-000030350000}"/>
    <cellStyle name="Normal 4 69 14" xfId="13612" xr:uid="{00000000-0005-0000-0000-000031350000}"/>
    <cellStyle name="Normal 4 69 15" xfId="13613" xr:uid="{00000000-0005-0000-0000-000032350000}"/>
    <cellStyle name="Normal 4 69 2" xfId="13614" xr:uid="{00000000-0005-0000-0000-000033350000}"/>
    <cellStyle name="Normal 4 69 2 10" xfId="13615" xr:uid="{00000000-0005-0000-0000-000034350000}"/>
    <cellStyle name="Normal 4 69 2 11" xfId="13616" xr:uid="{00000000-0005-0000-0000-000035350000}"/>
    <cellStyle name="Normal 4 69 2 12" xfId="13617" xr:uid="{00000000-0005-0000-0000-000036350000}"/>
    <cellStyle name="Normal 4 69 2 13" xfId="13618" xr:uid="{00000000-0005-0000-0000-000037350000}"/>
    <cellStyle name="Normal 4 69 2 14" xfId="13619" xr:uid="{00000000-0005-0000-0000-000038350000}"/>
    <cellStyle name="Normal 4 69 2 2" xfId="13620" xr:uid="{00000000-0005-0000-0000-000039350000}"/>
    <cellStyle name="Normal 4 69 2 3" xfId="13621" xr:uid="{00000000-0005-0000-0000-00003A350000}"/>
    <cellStyle name="Normal 4 69 2 4" xfId="13622" xr:uid="{00000000-0005-0000-0000-00003B350000}"/>
    <cellStyle name="Normal 4 69 2 5" xfId="13623" xr:uid="{00000000-0005-0000-0000-00003C350000}"/>
    <cellStyle name="Normal 4 69 2 6" xfId="13624" xr:uid="{00000000-0005-0000-0000-00003D350000}"/>
    <cellStyle name="Normal 4 69 2 7" xfId="13625" xr:uid="{00000000-0005-0000-0000-00003E350000}"/>
    <cellStyle name="Normal 4 69 2 8" xfId="13626" xr:uid="{00000000-0005-0000-0000-00003F350000}"/>
    <cellStyle name="Normal 4 69 2 9" xfId="13627" xr:uid="{00000000-0005-0000-0000-000040350000}"/>
    <cellStyle name="Normal 4 69 3" xfId="13628" xr:uid="{00000000-0005-0000-0000-000041350000}"/>
    <cellStyle name="Normal 4 69 3 10" xfId="13629" xr:uid="{00000000-0005-0000-0000-000042350000}"/>
    <cellStyle name="Normal 4 69 3 2" xfId="13630" xr:uid="{00000000-0005-0000-0000-000043350000}"/>
    <cellStyle name="Normal 4 69 3 3" xfId="13631" xr:uid="{00000000-0005-0000-0000-000044350000}"/>
    <cellStyle name="Normal 4 69 3 4" xfId="13632" xr:uid="{00000000-0005-0000-0000-000045350000}"/>
    <cellStyle name="Normal 4 69 3 5" xfId="13633" xr:uid="{00000000-0005-0000-0000-000046350000}"/>
    <cellStyle name="Normal 4 69 3 6" xfId="13634" xr:uid="{00000000-0005-0000-0000-000047350000}"/>
    <cellStyle name="Normal 4 69 3 7" xfId="13635" xr:uid="{00000000-0005-0000-0000-000048350000}"/>
    <cellStyle name="Normal 4 69 3 8" xfId="13636" xr:uid="{00000000-0005-0000-0000-000049350000}"/>
    <cellStyle name="Normal 4 69 3 9" xfId="13637" xr:uid="{00000000-0005-0000-0000-00004A350000}"/>
    <cellStyle name="Normal 4 69 4" xfId="13638" xr:uid="{00000000-0005-0000-0000-00004B350000}"/>
    <cellStyle name="Normal 4 69 5" xfId="13639" xr:uid="{00000000-0005-0000-0000-00004C350000}"/>
    <cellStyle name="Normal 4 69 6" xfId="13640" xr:uid="{00000000-0005-0000-0000-00004D350000}"/>
    <cellStyle name="Normal 4 69 7" xfId="13641" xr:uid="{00000000-0005-0000-0000-00004E350000}"/>
    <cellStyle name="Normal 4 69 8" xfId="13642" xr:uid="{00000000-0005-0000-0000-00004F350000}"/>
    <cellStyle name="Normal 4 69 9" xfId="13643" xr:uid="{00000000-0005-0000-0000-000050350000}"/>
    <cellStyle name="Normal 4 7" xfId="13644" xr:uid="{00000000-0005-0000-0000-000051350000}"/>
    <cellStyle name="Normal 4 7 2" xfId="13645" xr:uid="{00000000-0005-0000-0000-000052350000}"/>
    <cellStyle name="Normal 4 7 3" xfId="13646" xr:uid="{00000000-0005-0000-0000-000053350000}"/>
    <cellStyle name="Normal 4 70" xfId="13647" xr:uid="{00000000-0005-0000-0000-000054350000}"/>
    <cellStyle name="Normal 4 70 10" xfId="13648" xr:uid="{00000000-0005-0000-0000-000055350000}"/>
    <cellStyle name="Normal 4 70 11" xfId="13649" xr:uid="{00000000-0005-0000-0000-000056350000}"/>
    <cellStyle name="Normal 4 70 12" xfId="13650" xr:uid="{00000000-0005-0000-0000-000057350000}"/>
    <cellStyle name="Normal 4 70 13" xfId="13651" xr:uid="{00000000-0005-0000-0000-000058350000}"/>
    <cellStyle name="Normal 4 70 14" xfId="13652" xr:uid="{00000000-0005-0000-0000-000059350000}"/>
    <cellStyle name="Normal 4 70 15" xfId="13653" xr:uid="{00000000-0005-0000-0000-00005A350000}"/>
    <cellStyle name="Normal 4 70 2" xfId="13654" xr:uid="{00000000-0005-0000-0000-00005B350000}"/>
    <cellStyle name="Normal 4 70 2 10" xfId="13655" xr:uid="{00000000-0005-0000-0000-00005C350000}"/>
    <cellStyle name="Normal 4 70 2 11" xfId="13656" xr:uid="{00000000-0005-0000-0000-00005D350000}"/>
    <cellStyle name="Normal 4 70 2 12" xfId="13657" xr:uid="{00000000-0005-0000-0000-00005E350000}"/>
    <cellStyle name="Normal 4 70 2 13" xfId="13658" xr:uid="{00000000-0005-0000-0000-00005F350000}"/>
    <cellStyle name="Normal 4 70 2 14" xfId="13659" xr:uid="{00000000-0005-0000-0000-000060350000}"/>
    <cellStyle name="Normal 4 70 2 2" xfId="13660" xr:uid="{00000000-0005-0000-0000-000061350000}"/>
    <cellStyle name="Normal 4 70 2 3" xfId="13661" xr:uid="{00000000-0005-0000-0000-000062350000}"/>
    <cellStyle name="Normal 4 70 2 4" xfId="13662" xr:uid="{00000000-0005-0000-0000-000063350000}"/>
    <cellStyle name="Normal 4 70 2 5" xfId="13663" xr:uid="{00000000-0005-0000-0000-000064350000}"/>
    <cellStyle name="Normal 4 70 2 6" xfId="13664" xr:uid="{00000000-0005-0000-0000-000065350000}"/>
    <cellStyle name="Normal 4 70 2 7" xfId="13665" xr:uid="{00000000-0005-0000-0000-000066350000}"/>
    <cellStyle name="Normal 4 70 2 8" xfId="13666" xr:uid="{00000000-0005-0000-0000-000067350000}"/>
    <cellStyle name="Normal 4 70 2 9" xfId="13667" xr:uid="{00000000-0005-0000-0000-000068350000}"/>
    <cellStyle name="Normal 4 70 3" xfId="13668" xr:uid="{00000000-0005-0000-0000-000069350000}"/>
    <cellStyle name="Normal 4 70 3 10" xfId="13669" xr:uid="{00000000-0005-0000-0000-00006A350000}"/>
    <cellStyle name="Normal 4 70 3 2" xfId="13670" xr:uid="{00000000-0005-0000-0000-00006B350000}"/>
    <cellStyle name="Normal 4 70 3 3" xfId="13671" xr:uid="{00000000-0005-0000-0000-00006C350000}"/>
    <cellStyle name="Normal 4 70 3 4" xfId="13672" xr:uid="{00000000-0005-0000-0000-00006D350000}"/>
    <cellStyle name="Normal 4 70 3 5" xfId="13673" xr:uid="{00000000-0005-0000-0000-00006E350000}"/>
    <cellStyle name="Normal 4 70 3 6" xfId="13674" xr:uid="{00000000-0005-0000-0000-00006F350000}"/>
    <cellStyle name="Normal 4 70 3 7" xfId="13675" xr:uid="{00000000-0005-0000-0000-000070350000}"/>
    <cellStyle name="Normal 4 70 3 8" xfId="13676" xr:uid="{00000000-0005-0000-0000-000071350000}"/>
    <cellStyle name="Normal 4 70 3 9" xfId="13677" xr:uid="{00000000-0005-0000-0000-000072350000}"/>
    <cellStyle name="Normal 4 70 4" xfId="13678" xr:uid="{00000000-0005-0000-0000-000073350000}"/>
    <cellStyle name="Normal 4 70 5" xfId="13679" xr:uid="{00000000-0005-0000-0000-000074350000}"/>
    <cellStyle name="Normal 4 70 6" xfId="13680" xr:uid="{00000000-0005-0000-0000-000075350000}"/>
    <cellStyle name="Normal 4 70 7" xfId="13681" xr:uid="{00000000-0005-0000-0000-000076350000}"/>
    <cellStyle name="Normal 4 70 8" xfId="13682" xr:uid="{00000000-0005-0000-0000-000077350000}"/>
    <cellStyle name="Normal 4 70 9" xfId="13683" xr:uid="{00000000-0005-0000-0000-000078350000}"/>
    <cellStyle name="Normal 4 71" xfId="13684" xr:uid="{00000000-0005-0000-0000-000079350000}"/>
    <cellStyle name="Normal 4 71 10" xfId="13685" xr:uid="{00000000-0005-0000-0000-00007A350000}"/>
    <cellStyle name="Normal 4 71 11" xfId="13686" xr:uid="{00000000-0005-0000-0000-00007B350000}"/>
    <cellStyle name="Normal 4 71 12" xfId="13687" xr:uid="{00000000-0005-0000-0000-00007C350000}"/>
    <cellStyle name="Normal 4 71 13" xfId="13688" xr:uid="{00000000-0005-0000-0000-00007D350000}"/>
    <cellStyle name="Normal 4 71 14" xfId="13689" xr:uid="{00000000-0005-0000-0000-00007E350000}"/>
    <cellStyle name="Normal 4 71 15" xfId="13690" xr:uid="{00000000-0005-0000-0000-00007F350000}"/>
    <cellStyle name="Normal 4 71 2" xfId="13691" xr:uid="{00000000-0005-0000-0000-000080350000}"/>
    <cellStyle name="Normal 4 71 2 10" xfId="13692" xr:uid="{00000000-0005-0000-0000-000081350000}"/>
    <cellStyle name="Normal 4 71 2 2" xfId="13693" xr:uid="{00000000-0005-0000-0000-000082350000}"/>
    <cellStyle name="Normal 4 71 2 3" xfId="13694" xr:uid="{00000000-0005-0000-0000-000083350000}"/>
    <cellStyle name="Normal 4 71 2 4" xfId="13695" xr:uid="{00000000-0005-0000-0000-000084350000}"/>
    <cellStyle name="Normal 4 71 2 5" xfId="13696" xr:uid="{00000000-0005-0000-0000-000085350000}"/>
    <cellStyle name="Normal 4 71 2 6" xfId="13697" xr:uid="{00000000-0005-0000-0000-000086350000}"/>
    <cellStyle name="Normal 4 71 2 7" xfId="13698" xr:uid="{00000000-0005-0000-0000-000087350000}"/>
    <cellStyle name="Normal 4 71 2 8" xfId="13699" xr:uid="{00000000-0005-0000-0000-000088350000}"/>
    <cellStyle name="Normal 4 71 2 9" xfId="13700" xr:uid="{00000000-0005-0000-0000-000089350000}"/>
    <cellStyle name="Normal 4 71 3" xfId="13701" xr:uid="{00000000-0005-0000-0000-00008A350000}"/>
    <cellStyle name="Normal 4 71 3 10" xfId="13702" xr:uid="{00000000-0005-0000-0000-00008B350000}"/>
    <cellStyle name="Normal 4 71 3 2" xfId="13703" xr:uid="{00000000-0005-0000-0000-00008C350000}"/>
    <cellStyle name="Normal 4 71 3 3" xfId="13704" xr:uid="{00000000-0005-0000-0000-00008D350000}"/>
    <cellStyle name="Normal 4 71 3 4" xfId="13705" xr:uid="{00000000-0005-0000-0000-00008E350000}"/>
    <cellStyle name="Normal 4 71 3 5" xfId="13706" xr:uid="{00000000-0005-0000-0000-00008F350000}"/>
    <cellStyle name="Normal 4 71 3 6" xfId="13707" xr:uid="{00000000-0005-0000-0000-000090350000}"/>
    <cellStyle name="Normal 4 71 3 7" xfId="13708" xr:uid="{00000000-0005-0000-0000-000091350000}"/>
    <cellStyle name="Normal 4 71 3 8" xfId="13709" xr:uid="{00000000-0005-0000-0000-000092350000}"/>
    <cellStyle name="Normal 4 71 3 9" xfId="13710" xr:uid="{00000000-0005-0000-0000-000093350000}"/>
    <cellStyle name="Normal 4 71 4" xfId="13711" xr:uid="{00000000-0005-0000-0000-000094350000}"/>
    <cellStyle name="Normal 4 71 5" xfId="13712" xr:uid="{00000000-0005-0000-0000-000095350000}"/>
    <cellStyle name="Normal 4 71 6" xfId="13713" xr:uid="{00000000-0005-0000-0000-000096350000}"/>
    <cellStyle name="Normal 4 71 7" xfId="13714" xr:uid="{00000000-0005-0000-0000-000097350000}"/>
    <cellStyle name="Normal 4 71 8" xfId="13715" xr:uid="{00000000-0005-0000-0000-000098350000}"/>
    <cellStyle name="Normal 4 71 9" xfId="13716" xr:uid="{00000000-0005-0000-0000-000099350000}"/>
    <cellStyle name="Normal 4 72" xfId="13717" xr:uid="{00000000-0005-0000-0000-00009A350000}"/>
    <cellStyle name="Normal 4 72 10" xfId="13718" xr:uid="{00000000-0005-0000-0000-00009B350000}"/>
    <cellStyle name="Normal 4 72 2" xfId="13719" xr:uid="{00000000-0005-0000-0000-00009C350000}"/>
    <cellStyle name="Normal 4 72 3" xfId="13720" xr:uid="{00000000-0005-0000-0000-00009D350000}"/>
    <cellStyle name="Normal 4 72 4" xfId="13721" xr:uid="{00000000-0005-0000-0000-00009E350000}"/>
    <cellStyle name="Normal 4 72 5" xfId="13722" xr:uid="{00000000-0005-0000-0000-00009F350000}"/>
    <cellStyle name="Normal 4 72 6" xfId="13723" xr:uid="{00000000-0005-0000-0000-0000A0350000}"/>
    <cellStyle name="Normal 4 72 7" xfId="13724" xr:uid="{00000000-0005-0000-0000-0000A1350000}"/>
    <cellStyle name="Normal 4 72 8" xfId="13725" xr:uid="{00000000-0005-0000-0000-0000A2350000}"/>
    <cellStyle name="Normal 4 72 9" xfId="13726" xr:uid="{00000000-0005-0000-0000-0000A3350000}"/>
    <cellStyle name="Normal 4 73" xfId="13727" xr:uid="{00000000-0005-0000-0000-0000A4350000}"/>
    <cellStyle name="Normal 4 73 10" xfId="13728" xr:uid="{00000000-0005-0000-0000-0000A5350000}"/>
    <cellStyle name="Normal 4 73 2" xfId="13729" xr:uid="{00000000-0005-0000-0000-0000A6350000}"/>
    <cellStyle name="Normal 4 73 3" xfId="13730" xr:uid="{00000000-0005-0000-0000-0000A7350000}"/>
    <cellStyle name="Normal 4 73 4" xfId="13731" xr:uid="{00000000-0005-0000-0000-0000A8350000}"/>
    <cellStyle name="Normal 4 73 5" xfId="13732" xr:uid="{00000000-0005-0000-0000-0000A9350000}"/>
    <cellStyle name="Normal 4 73 6" xfId="13733" xr:uid="{00000000-0005-0000-0000-0000AA350000}"/>
    <cellStyle name="Normal 4 73 7" xfId="13734" xr:uid="{00000000-0005-0000-0000-0000AB350000}"/>
    <cellStyle name="Normal 4 73 8" xfId="13735" xr:uid="{00000000-0005-0000-0000-0000AC350000}"/>
    <cellStyle name="Normal 4 73 9" xfId="13736" xr:uid="{00000000-0005-0000-0000-0000AD350000}"/>
    <cellStyle name="Normal 4 74" xfId="13737" xr:uid="{00000000-0005-0000-0000-0000AE350000}"/>
    <cellStyle name="Normal 4 74 10" xfId="13738" xr:uid="{00000000-0005-0000-0000-0000AF350000}"/>
    <cellStyle name="Normal 4 74 2" xfId="13739" xr:uid="{00000000-0005-0000-0000-0000B0350000}"/>
    <cellStyle name="Normal 4 74 3" xfId="13740" xr:uid="{00000000-0005-0000-0000-0000B1350000}"/>
    <cellStyle name="Normal 4 74 4" xfId="13741" xr:uid="{00000000-0005-0000-0000-0000B2350000}"/>
    <cellStyle name="Normal 4 74 5" xfId="13742" xr:uid="{00000000-0005-0000-0000-0000B3350000}"/>
    <cellStyle name="Normal 4 74 6" xfId="13743" xr:uid="{00000000-0005-0000-0000-0000B4350000}"/>
    <cellStyle name="Normal 4 74 7" xfId="13744" xr:uid="{00000000-0005-0000-0000-0000B5350000}"/>
    <cellStyle name="Normal 4 74 8" xfId="13745" xr:uid="{00000000-0005-0000-0000-0000B6350000}"/>
    <cellStyle name="Normal 4 74 9" xfId="13746" xr:uid="{00000000-0005-0000-0000-0000B7350000}"/>
    <cellStyle name="Normal 4 75" xfId="13747" xr:uid="{00000000-0005-0000-0000-0000B8350000}"/>
    <cellStyle name="Normal 4 75 10" xfId="13748" xr:uid="{00000000-0005-0000-0000-0000B9350000}"/>
    <cellStyle name="Normal 4 75 2" xfId="13749" xr:uid="{00000000-0005-0000-0000-0000BA350000}"/>
    <cellStyle name="Normal 4 75 3" xfId="13750" xr:uid="{00000000-0005-0000-0000-0000BB350000}"/>
    <cellStyle name="Normal 4 75 4" xfId="13751" xr:uid="{00000000-0005-0000-0000-0000BC350000}"/>
    <cellStyle name="Normal 4 75 5" xfId="13752" xr:uid="{00000000-0005-0000-0000-0000BD350000}"/>
    <cellStyle name="Normal 4 75 6" xfId="13753" xr:uid="{00000000-0005-0000-0000-0000BE350000}"/>
    <cellStyle name="Normal 4 75 7" xfId="13754" xr:uid="{00000000-0005-0000-0000-0000BF350000}"/>
    <cellStyle name="Normal 4 75 8" xfId="13755" xr:uid="{00000000-0005-0000-0000-0000C0350000}"/>
    <cellStyle name="Normal 4 75 9" xfId="13756" xr:uid="{00000000-0005-0000-0000-0000C1350000}"/>
    <cellStyle name="Normal 4 76" xfId="13757" xr:uid="{00000000-0005-0000-0000-0000C2350000}"/>
    <cellStyle name="Normal 4 76 10" xfId="13758" xr:uid="{00000000-0005-0000-0000-0000C3350000}"/>
    <cellStyle name="Normal 4 76 2" xfId="13759" xr:uid="{00000000-0005-0000-0000-0000C4350000}"/>
    <cellStyle name="Normal 4 76 3" xfId="13760" xr:uid="{00000000-0005-0000-0000-0000C5350000}"/>
    <cellStyle name="Normal 4 76 4" xfId="13761" xr:uid="{00000000-0005-0000-0000-0000C6350000}"/>
    <cellStyle name="Normal 4 76 5" xfId="13762" xr:uid="{00000000-0005-0000-0000-0000C7350000}"/>
    <cellStyle name="Normal 4 76 6" xfId="13763" xr:uid="{00000000-0005-0000-0000-0000C8350000}"/>
    <cellStyle name="Normal 4 76 7" xfId="13764" xr:uid="{00000000-0005-0000-0000-0000C9350000}"/>
    <cellStyle name="Normal 4 76 8" xfId="13765" xr:uid="{00000000-0005-0000-0000-0000CA350000}"/>
    <cellStyle name="Normal 4 76 9" xfId="13766" xr:uid="{00000000-0005-0000-0000-0000CB350000}"/>
    <cellStyle name="Normal 4 77" xfId="13767" xr:uid="{00000000-0005-0000-0000-0000CC350000}"/>
    <cellStyle name="Normal 4 77 10" xfId="13768" xr:uid="{00000000-0005-0000-0000-0000CD350000}"/>
    <cellStyle name="Normal 4 77 2" xfId="13769" xr:uid="{00000000-0005-0000-0000-0000CE350000}"/>
    <cellStyle name="Normal 4 77 3" xfId="13770" xr:uid="{00000000-0005-0000-0000-0000CF350000}"/>
    <cellStyle name="Normal 4 77 4" xfId="13771" xr:uid="{00000000-0005-0000-0000-0000D0350000}"/>
    <cellStyle name="Normal 4 77 5" xfId="13772" xr:uid="{00000000-0005-0000-0000-0000D1350000}"/>
    <cellStyle name="Normal 4 77 6" xfId="13773" xr:uid="{00000000-0005-0000-0000-0000D2350000}"/>
    <cellStyle name="Normal 4 77 7" xfId="13774" xr:uid="{00000000-0005-0000-0000-0000D3350000}"/>
    <cellStyle name="Normal 4 77 8" xfId="13775" xr:uid="{00000000-0005-0000-0000-0000D4350000}"/>
    <cellStyle name="Normal 4 77 9" xfId="13776" xr:uid="{00000000-0005-0000-0000-0000D5350000}"/>
    <cellStyle name="Normal 4 78" xfId="13777" xr:uid="{00000000-0005-0000-0000-0000D6350000}"/>
    <cellStyle name="Normal 4 79" xfId="13778" xr:uid="{00000000-0005-0000-0000-0000D7350000}"/>
    <cellStyle name="Normal 4 8" xfId="13779" xr:uid="{00000000-0005-0000-0000-0000D8350000}"/>
    <cellStyle name="Normal 4 8 2" xfId="13780" xr:uid="{00000000-0005-0000-0000-0000D9350000}"/>
    <cellStyle name="Normal 4 8 3" xfId="13781" xr:uid="{00000000-0005-0000-0000-0000DA350000}"/>
    <cellStyle name="Normal 4 80" xfId="13782" xr:uid="{00000000-0005-0000-0000-0000DB350000}"/>
    <cellStyle name="Normal 4 81" xfId="13783" xr:uid="{00000000-0005-0000-0000-0000DC350000}"/>
    <cellStyle name="Normal 4 82" xfId="13784" xr:uid="{00000000-0005-0000-0000-0000DD350000}"/>
    <cellStyle name="Normal 4 83" xfId="13785" xr:uid="{00000000-0005-0000-0000-0000DE350000}"/>
    <cellStyle name="Normal 4 84" xfId="13786" xr:uid="{00000000-0005-0000-0000-0000DF350000}"/>
    <cellStyle name="Normal 4 85" xfId="13787" xr:uid="{00000000-0005-0000-0000-0000E0350000}"/>
    <cellStyle name="Normal 4 86" xfId="13788" xr:uid="{00000000-0005-0000-0000-0000E1350000}"/>
    <cellStyle name="Normal 4 87" xfId="13789" xr:uid="{00000000-0005-0000-0000-0000E2350000}"/>
    <cellStyle name="Normal 4 88" xfId="13790" xr:uid="{00000000-0005-0000-0000-0000E3350000}"/>
    <cellStyle name="Normal 4 89" xfId="13791" xr:uid="{00000000-0005-0000-0000-0000E4350000}"/>
    <cellStyle name="Normal 4 9" xfId="13792" xr:uid="{00000000-0005-0000-0000-0000E5350000}"/>
    <cellStyle name="Normal 4 9 2" xfId="13793" xr:uid="{00000000-0005-0000-0000-0000E6350000}"/>
    <cellStyle name="Normal 4 9 3" xfId="13794" xr:uid="{00000000-0005-0000-0000-0000E7350000}"/>
    <cellStyle name="Normal 4 90" xfId="13795" xr:uid="{00000000-0005-0000-0000-0000E8350000}"/>
    <cellStyle name="Normal 4 90 2" xfId="13796" xr:uid="{00000000-0005-0000-0000-0000E9350000}"/>
    <cellStyle name="Normal 4 91" xfId="13797" xr:uid="{00000000-0005-0000-0000-0000EA350000}"/>
    <cellStyle name="Normal 4 92" xfId="13798" xr:uid="{00000000-0005-0000-0000-0000EB350000}"/>
    <cellStyle name="Normal 4 92 2" xfId="13799" xr:uid="{00000000-0005-0000-0000-0000EC350000}"/>
    <cellStyle name="Normal 4 93" xfId="13800" xr:uid="{00000000-0005-0000-0000-0000ED350000}"/>
    <cellStyle name="Normal 4 93 2" xfId="13801" xr:uid="{00000000-0005-0000-0000-0000EE350000}"/>
    <cellStyle name="Normal 4 94" xfId="13802" xr:uid="{00000000-0005-0000-0000-0000EF350000}"/>
    <cellStyle name="Normal 4 94 2" xfId="13803" xr:uid="{00000000-0005-0000-0000-0000F0350000}"/>
    <cellStyle name="Normal 4 95" xfId="13804" xr:uid="{00000000-0005-0000-0000-0000F1350000}"/>
    <cellStyle name="Normal 4 95 2" xfId="13805" xr:uid="{00000000-0005-0000-0000-0000F2350000}"/>
    <cellStyle name="Normal 4 96" xfId="13806" xr:uid="{00000000-0005-0000-0000-0000F3350000}"/>
    <cellStyle name="Normal 4 97" xfId="13807" xr:uid="{00000000-0005-0000-0000-0000F4350000}"/>
    <cellStyle name="Normal 4 98" xfId="13808" xr:uid="{00000000-0005-0000-0000-0000F5350000}"/>
    <cellStyle name="Normal 4 99" xfId="13809" xr:uid="{00000000-0005-0000-0000-0000F6350000}"/>
    <cellStyle name="Normal 40" xfId="13810" xr:uid="{00000000-0005-0000-0000-0000F7350000}"/>
    <cellStyle name="Normal 40 10" xfId="13811" xr:uid="{00000000-0005-0000-0000-0000F8350000}"/>
    <cellStyle name="Normal 40 11" xfId="13812" xr:uid="{00000000-0005-0000-0000-0000F9350000}"/>
    <cellStyle name="Normal 40 12" xfId="13813" xr:uid="{00000000-0005-0000-0000-0000FA350000}"/>
    <cellStyle name="Normal 40 13" xfId="13814" xr:uid="{00000000-0005-0000-0000-0000FB350000}"/>
    <cellStyle name="Normal 40 14" xfId="13815" xr:uid="{00000000-0005-0000-0000-0000FC350000}"/>
    <cellStyle name="Normal 40 15" xfId="13816" xr:uid="{00000000-0005-0000-0000-0000FD350000}"/>
    <cellStyle name="Normal 40 16" xfId="13817" xr:uid="{00000000-0005-0000-0000-0000FE350000}"/>
    <cellStyle name="Normal 40 17" xfId="13818" xr:uid="{00000000-0005-0000-0000-0000FF350000}"/>
    <cellStyle name="Normal 40 18" xfId="13819" xr:uid="{00000000-0005-0000-0000-000000360000}"/>
    <cellStyle name="Normal 40 19" xfId="13820" xr:uid="{00000000-0005-0000-0000-000001360000}"/>
    <cellStyle name="Normal 40 2" xfId="13821" xr:uid="{00000000-0005-0000-0000-000002360000}"/>
    <cellStyle name="Normal 40 20" xfId="13822" xr:uid="{00000000-0005-0000-0000-000003360000}"/>
    <cellStyle name="Normal 40 21" xfId="13823" xr:uid="{00000000-0005-0000-0000-000004360000}"/>
    <cellStyle name="Normal 40 22" xfId="13824" xr:uid="{00000000-0005-0000-0000-000005360000}"/>
    <cellStyle name="Normal 40 23" xfId="13825" xr:uid="{00000000-0005-0000-0000-000006360000}"/>
    <cellStyle name="Normal 40 3" xfId="13826" xr:uid="{00000000-0005-0000-0000-000007360000}"/>
    <cellStyle name="Normal 40 4" xfId="13827" xr:uid="{00000000-0005-0000-0000-000008360000}"/>
    <cellStyle name="Normal 40 5" xfId="13828" xr:uid="{00000000-0005-0000-0000-000009360000}"/>
    <cellStyle name="Normal 40 6" xfId="13829" xr:uid="{00000000-0005-0000-0000-00000A360000}"/>
    <cellStyle name="Normal 40 7" xfId="13830" xr:uid="{00000000-0005-0000-0000-00000B360000}"/>
    <cellStyle name="Normal 40 8" xfId="13831" xr:uid="{00000000-0005-0000-0000-00000C360000}"/>
    <cellStyle name="Normal 40 9" xfId="13832" xr:uid="{00000000-0005-0000-0000-00000D360000}"/>
    <cellStyle name="Normal 41" xfId="13833" xr:uid="{00000000-0005-0000-0000-00000E360000}"/>
    <cellStyle name="Normal 41 10" xfId="13834" xr:uid="{00000000-0005-0000-0000-00000F360000}"/>
    <cellStyle name="Normal 41 11" xfId="13835" xr:uid="{00000000-0005-0000-0000-000010360000}"/>
    <cellStyle name="Normal 41 12" xfId="13836" xr:uid="{00000000-0005-0000-0000-000011360000}"/>
    <cellStyle name="Normal 41 13" xfId="13837" xr:uid="{00000000-0005-0000-0000-000012360000}"/>
    <cellStyle name="Normal 41 14" xfId="13838" xr:uid="{00000000-0005-0000-0000-000013360000}"/>
    <cellStyle name="Normal 41 15" xfId="13839" xr:uid="{00000000-0005-0000-0000-000014360000}"/>
    <cellStyle name="Normal 41 16" xfId="13840" xr:uid="{00000000-0005-0000-0000-000015360000}"/>
    <cellStyle name="Normal 41 17" xfId="13841" xr:uid="{00000000-0005-0000-0000-000016360000}"/>
    <cellStyle name="Normal 41 18" xfId="13842" xr:uid="{00000000-0005-0000-0000-000017360000}"/>
    <cellStyle name="Normal 41 19" xfId="13843" xr:uid="{00000000-0005-0000-0000-000018360000}"/>
    <cellStyle name="Normal 41 2" xfId="13844" xr:uid="{00000000-0005-0000-0000-000019360000}"/>
    <cellStyle name="Normal 41 2 2" xfId="13845" xr:uid="{00000000-0005-0000-0000-00001A360000}"/>
    <cellStyle name="Normal 41 2 3" xfId="13846" xr:uid="{00000000-0005-0000-0000-00001B360000}"/>
    <cellStyle name="Normal 41 20" xfId="13847" xr:uid="{00000000-0005-0000-0000-00001C360000}"/>
    <cellStyle name="Normal 41 21" xfId="13848" xr:uid="{00000000-0005-0000-0000-00001D360000}"/>
    <cellStyle name="Normal 41 22" xfId="13849" xr:uid="{00000000-0005-0000-0000-00001E360000}"/>
    <cellStyle name="Normal 41 23" xfId="13850" xr:uid="{00000000-0005-0000-0000-00001F360000}"/>
    <cellStyle name="Normal 41 3" xfId="13851" xr:uid="{00000000-0005-0000-0000-000020360000}"/>
    <cellStyle name="Normal 41 4" xfId="13852" xr:uid="{00000000-0005-0000-0000-000021360000}"/>
    <cellStyle name="Normal 41 5" xfId="13853" xr:uid="{00000000-0005-0000-0000-000022360000}"/>
    <cellStyle name="Normal 41 6" xfId="13854" xr:uid="{00000000-0005-0000-0000-000023360000}"/>
    <cellStyle name="Normal 41 7" xfId="13855" xr:uid="{00000000-0005-0000-0000-000024360000}"/>
    <cellStyle name="Normal 41 8" xfId="13856" xr:uid="{00000000-0005-0000-0000-000025360000}"/>
    <cellStyle name="Normal 41 9" xfId="13857" xr:uid="{00000000-0005-0000-0000-000026360000}"/>
    <cellStyle name="Normal 42" xfId="13858" xr:uid="{00000000-0005-0000-0000-000027360000}"/>
    <cellStyle name="Normal 42 10" xfId="13859" xr:uid="{00000000-0005-0000-0000-000028360000}"/>
    <cellStyle name="Normal 42 11" xfId="13860" xr:uid="{00000000-0005-0000-0000-000029360000}"/>
    <cellStyle name="Normal 42 12" xfId="13861" xr:uid="{00000000-0005-0000-0000-00002A360000}"/>
    <cellStyle name="Normal 42 13" xfId="13862" xr:uid="{00000000-0005-0000-0000-00002B360000}"/>
    <cellStyle name="Normal 42 14" xfId="13863" xr:uid="{00000000-0005-0000-0000-00002C360000}"/>
    <cellStyle name="Normal 42 15" xfId="13864" xr:uid="{00000000-0005-0000-0000-00002D360000}"/>
    <cellStyle name="Normal 42 16" xfId="13865" xr:uid="{00000000-0005-0000-0000-00002E360000}"/>
    <cellStyle name="Normal 42 17" xfId="13866" xr:uid="{00000000-0005-0000-0000-00002F360000}"/>
    <cellStyle name="Normal 42 18" xfId="13867" xr:uid="{00000000-0005-0000-0000-000030360000}"/>
    <cellStyle name="Normal 42 19" xfId="13868" xr:uid="{00000000-0005-0000-0000-000031360000}"/>
    <cellStyle name="Normal 42 2" xfId="13869" xr:uid="{00000000-0005-0000-0000-000032360000}"/>
    <cellStyle name="Normal 42 20" xfId="13870" xr:uid="{00000000-0005-0000-0000-000033360000}"/>
    <cellStyle name="Normal 42 21" xfId="13871" xr:uid="{00000000-0005-0000-0000-000034360000}"/>
    <cellStyle name="Normal 42 22" xfId="13872" xr:uid="{00000000-0005-0000-0000-000035360000}"/>
    <cellStyle name="Normal 42 23" xfId="13873" xr:uid="{00000000-0005-0000-0000-000036360000}"/>
    <cellStyle name="Normal 42 3" xfId="13874" xr:uid="{00000000-0005-0000-0000-000037360000}"/>
    <cellStyle name="Normal 42 4" xfId="13875" xr:uid="{00000000-0005-0000-0000-000038360000}"/>
    <cellStyle name="Normal 42 5" xfId="13876" xr:uid="{00000000-0005-0000-0000-000039360000}"/>
    <cellStyle name="Normal 42 6" xfId="13877" xr:uid="{00000000-0005-0000-0000-00003A360000}"/>
    <cellStyle name="Normal 42 7" xfId="13878" xr:uid="{00000000-0005-0000-0000-00003B360000}"/>
    <cellStyle name="Normal 42 8" xfId="13879" xr:uid="{00000000-0005-0000-0000-00003C360000}"/>
    <cellStyle name="Normal 42 9" xfId="13880" xr:uid="{00000000-0005-0000-0000-00003D360000}"/>
    <cellStyle name="Normal 43" xfId="13881" xr:uid="{00000000-0005-0000-0000-00003E360000}"/>
    <cellStyle name="Normal 43 10" xfId="13882" xr:uid="{00000000-0005-0000-0000-00003F360000}"/>
    <cellStyle name="Normal 43 11" xfId="13883" xr:uid="{00000000-0005-0000-0000-000040360000}"/>
    <cellStyle name="Normal 43 12" xfId="13884" xr:uid="{00000000-0005-0000-0000-000041360000}"/>
    <cellStyle name="Normal 43 13" xfId="13885" xr:uid="{00000000-0005-0000-0000-000042360000}"/>
    <cellStyle name="Normal 43 14" xfId="13886" xr:uid="{00000000-0005-0000-0000-000043360000}"/>
    <cellStyle name="Normal 43 15" xfId="13887" xr:uid="{00000000-0005-0000-0000-000044360000}"/>
    <cellStyle name="Normal 43 16" xfId="13888" xr:uid="{00000000-0005-0000-0000-000045360000}"/>
    <cellStyle name="Normal 43 17" xfId="13889" xr:uid="{00000000-0005-0000-0000-000046360000}"/>
    <cellStyle name="Normal 43 18" xfId="13890" xr:uid="{00000000-0005-0000-0000-000047360000}"/>
    <cellStyle name="Normal 43 19" xfId="13891" xr:uid="{00000000-0005-0000-0000-000048360000}"/>
    <cellStyle name="Normal 43 2" xfId="13892" xr:uid="{00000000-0005-0000-0000-000049360000}"/>
    <cellStyle name="Normal 43 20" xfId="13893" xr:uid="{00000000-0005-0000-0000-00004A360000}"/>
    <cellStyle name="Normal 43 21" xfId="13894" xr:uid="{00000000-0005-0000-0000-00004B360000}"/>
    <cellStyle name="Normal 43 22" xfId="13895" xr:uid="{00000000-0005-0000-0000-00004C360000}"/>
    <cellStyle name="Normal 43 23" xfId="13896" xr:uid="{00000000-0005-0000-0000-00004D360000}"/>
    <cellStyle name="Normal 43 3" xfId="13897" xr:uid="{00000000-0005-0000-0000-00004E360000}"/>
    <cellStyle name="Normal 43 4" xfId="13898" xr:uid="{00000000-0005-0000-0000-00004F360000}"/>
    <cellStyle name="Normal 43 5" xfId="13899" xr:uid="{00000000-0005-0000-0000-000050360000}"/>
    <cellStyle name="Normal 43 6" xfId="13900" xr:uid="{00000000-0005-0000-0000-000051360000}"/>
    <cellStyle name="Normal 43 7" xfId="13901" xr:uid="{00000000-0005-0000-0000-000052360000}"/>
    <cellStyle name="Normal 43 8" xfId="13902" xr:uid="{00000000-0005-0000-0000-000053360000}"/>
    <cellStyle name="Normal 43 9" xfId="13903" xr:uid="{00000000-0005-0000-0000-000054360000}"/>
    <cellStyle name="Normal 44" xfId="13904" xr:uid="{00000000-0005-0000-0000-000055360000}"/>
    <cellStyle name="Normal 44 10" xfId="13905" xr:uid="{00000000-0005-0000-0000-000056360000}"/>
    <cellStyle name="Normal 44 11" xfId="13906" xr:uid="{00000000-0005-0000-0000-000057360000}"/>
    <cellStyle name="Normal 44 12" xfId="13907" xr:uid="{00000000-0005-0000-0000-000058360000}"/>
    <cellStyle name="Normal 44 13" xfId="13908" xr:uid="{00000000-0005-0000-0000-000059360000}"/>
    <cellStyle name="Normal 44 14" xfId="13909" xr:uid="{00000000-0005-0000-0000-00005A360000}"/>
    <cellStyle name="Normal 44 15" xfId="13910" xr:uid="{00000000-0005-0000-0000-00005B360000}"/>
    <cellStyle name="Normal 44 16" xfId="13911" xr:uid="{00000000-0005-0000-0000-00005C360000}"/>
    <cellStyle name="Normal 44 17" xfId="13912" xr:uid="{00000000-0005-0000-0000-00005D360000}"/>
    <cellStyle name="Normal 44 18" xfId="13913" xr:uid="{00000000-0005-0000-0000-00005E360000}"/>
    <cellStyle name="Normal 44 19" xfId="13914" xr:uid="{00000000-0005-0000-0000-00005F360000}"/>
    <cellStyle name="Normal 44 2" xfId="13915" xr:uid="{00000000-0005-0000-0000-000060360000}"/>
    <cellStyle name="Normal 44 2 2" xfId="13916" xr:uid="{00000000-0005-0000-0000-000061360000}"/>
    <cellStyle name="Normal 44 2 3" xfId="13917" xr:uid="{00000000-0005-0000-0000-000062360000}"/>
    <cellStyle name="Normal 44 20" xfId="13918" xr:uid="{00000000-0005-0000-0000-000063360000}"/>
    <cellStyle name="Normal 44 21" xfId="13919" xr:uid="{00000000-0005-0000-0000-000064360000}"/>
    <cellStyle name="Normal 44 22" xfId="13920" xr:uid="{00000000-0005-0000-0000-000065360000}"/>
    <cellStyle name="Normal 44 23" xfId="13921" xr:uid="{00000000-0005-0000-0000-000066360000}"/>
    <cellStyle name="Normal 44 24" xfId="13922" xr:uid="{00000000-0005-0000-0000-000067360000}"/>
    <cellStyle name="Normal 44 25" xfId="13923" xr:uid="{00000000-0005-0000-0000-000068360000}"/>
    <cellStyle name="Normal 44 3" xfId="13924" xr:uid="{00000000-0005-0000-0000-000069360000}"/>
    <cellStyle name="Normal 44 3 2" xfId="13925" xr:uid="{00000000-0005-0000-0000-00006A360000}"/>
    <cellStyle name="Normal 44 3 3" xfId="13926" xr:uid="{00000000-0005-0000-0000-00006B360000}"/>
    <cellStyle name="Normal 44 4" xfId="13927" xr:uid="{00000000-0005-0000-0000-00006C360000}"/>
    <cellStyle name="Normal 44 4 2" xfId="13928" xr:uid="{00000000-0005-0000-0000-00006D360000}"/>
    <cellStyle name="Normal 44 4 3" xfId="13929" xr:uid="{00000000-0005-0000-0000-00006E360000}"/>
    <cellStyle name="Normal 44 5" xfId="13930" xr:uid="{00000000-0005-0000-0000-00006F360000}"/>
    <cellStyle name="Normal 44 5 2" xfId="13931" xr:uid="{00000000-0005-0000-0000-000070360000}"/>
    <cellStyle name="Normal 44 5 3" xfId="13932" xr:uid="{00000000-0005-0000-0000-000071360000}"/>
    <cellStyle name="Normal 44 6" xfId="13933" xr:uid="{00000000-0005-0000-0000-000072360000}"/>
    <cellStyle name="Normal 44 6 2" xfId="13934" xr:uid="{00000000-0005-0000-0000-000073360000}"/>
    <cellStyle name="Normal 44 6 3" xfId="13935" xr:uid="{00000000-0005-0000-0000-000074360000}"/>
    <cellStyle name="Normal 44 7" xfId="13936" xr:uid="{00000000-0005-0000-0000-000075360000}"/>
    <cellStyle name="Normal 44 8" xfId="13937" xr:uid="{00000000-0005-0000-0000-000076360000}"/>
    <cellStyle name="Normal 44 9" xfId="13938" xr:uid="{00000000-0005-0000-0000-000077360000}"/>
    <cellStyle name="Normal 45" xfId="13939" xr:uid="{00000000-0005-0000-0000-000078360000}"/>
    <cellStyle name="Normal 45 10" xfId="13940" xr:uid="{00000000-0005-0000-0000-000079360000}"/>
    <cellStyle name="Normal 45 11" xfId="13941" xr:uid="{00000000-0005-0000-0000-00007A360000}"/>
    <cellStyle name="Normal 45 12" xfId="13942" xr:uid="{00000000-0005-0000-0000-00007B360000}"/>
    <cellStyle name="Normal 45 13" xfId="13943" xr:uid="{00000000-0005-0000-0000-00007C360000}"/>
    <cellStyle name="Normal 45 14" xfId="13944" xr:uid="{00000000-0005-0000-0000-00007D360000}"/>
    <cellStyle name="Normal 45 15" xfId="13945" xr:uid="{00000000-0005-0000-0000-00007E360000}"/>
    <cellStyle name="Normal 45 16" xfId="13946" xr:uid="{00000000-0005-0000-0000-00007F360000}"/>
    <cellStyle name="Normal 45 17" xfId="13947" xr:uid="{00000000-0005-0000-0000-000080360000}"/>
    <cellStyle name="Normal 45 18" xfId="13948" xr:uid="{00000000-0005-0000-0000-000081360000}"/>
    <cellStyle name="Normal 45 19" xfId="13949" xr:uid="{00000000-0005-0000-0000-000082360000}"/>
    <cellStyle name="Normal 45 2" xfId="13950" xr:uid="{00000000-0005-0000-0000-000083360000}"/>
    <cellStyle name="Normal 45 2 2" xfId="13951" xr:uid="{00000000-0005-0000-0000-000084360000}"/>
    <cellStyle name="Normal 45 2 3" xfId="13952" xr:uid="{00000000-0005-0000-0000-000085360000}"/>
    <cellStyle name="Normal 45 20" xfId="13953" xr:uid="{00000000-0005-0000-0000-000086360000}"/>
    <cellStyle name="Normal 45 21" xfId="13954" xr:uid="{00000000-0005-0000-0000-000087360000}"/>
    <cellStyle name="Normal 45 22" xfId="13955" xr:uid="{00000000-0005-0000-0000-000088360000}"/>
    <cellStyle name="Normal 45 23" xfId="13956" xr:uid="{00000000-0005-0000-0000-000089360000}"/>
    <cellStyle name="Normal 45 24" xfId="13957" xr:uid="{00000000-0005-0000-0000-00008A360000}"/>
    <cellStyle name="Normal 45 25" xfId="13958" xr:uid="{00000000-0005-0000-0000-00008B360000}"/>
    <cellStyle name="Normal 45 3" xfId="13959" xr:uid="{00000000-0005-0000-0000-00008C360000}"/>
    <cellStyle name="Normal 45 3 2" xfId="13960" xr:uid="{00000000-0005-0000-0000-00008D360000}"/>
    <cellStyle name="Normal 45 3 3" xfId="13961" xr:uid="{00000000-0005-0000-0000-00008E360000}"/>
    <cellStyle name="Normal 45 4" xfId="13962" xr:uid="{00000000-0005-0000-0000-00008F360000}"/>
    <cellStyle name="Normal 45 4 2" xfId="13963" xr:uid="{00000000-0005-0000-0000-000090360000}"/>
    <cellStyle name="Normal 45 4 3" xfId="13964" xr:uid="{00000000-0005-0000-0000-000091360000}"/>
    <cellStyle name="Normal 45 5" xfId="13965" xr:uid="{00000000-0005-0000-0000-000092360000}"/>
    <cellStyle name="Normal 45 5 2" xfId="13966" xr:uid="{00000000-0005-0000-0000-000093360000}"/>
    <cellStyle name="Normal 45 5 3" xfId="13967" xr:uid="{00000000-0005-0000-0000-000094360000}"/>
    <cellStyle name="Normal 45 6" xfId="13968" xr:uid="{00000000-0005-0000-0000-000095360000}"/>
    <cellStyle name="Normal 45 6 2" xfId="13969" xr:uid="{00000000-0005-0000-0000-000096360000}"/>
    <cellStyle name="Normal 45 6 3" xfId="13970" xr:uid="{00000000-0005-0000-0000-000097360000}"/>
    <cellStyle name="Normal 45 7" xfId="13971" xr:uid="{00000000-0005-0000-0000-000098360000}"/>
    <cellStyle name="Normal 45 8" xfId="13972" xr:uid="{00000000-0005-0000-0000-000099360000}"/>
    <cellStyle name="Normal 45 9" xfId="13973" xr:uid="{00000000-0005-0000-0000-00009A360000}"/>
    <cellStyle name="Normal 46" xfId="13974" xr:uid="{00000000-0005-0000-0000-00009B360000}"/>
    <cellStyle name="Normal 46 10" xfId="13975" xr:uid="{00000000-0005-0000-0000-00009C360000}"/>
    <cellStyle name="Normal 46 11" xfId="13976" xr:uid="{00000000-0005-0000-0000-00009D360000}"/>
    <cellStyle name="Normal 46 12" xfId="13977" xr:uid="{00000000-0005-0000-0000-00009E360000}"/>
    <cellStyle name="Normal 46 13" xfId="13978" xr:uid="{00000000-0005-0000-0000-00009F360000}"/>
    <cellStyle name="Normal 46 14" xfId="13979" xr:uid="{00000000-0005-0000-0000-0000A0360000}"/>
    <cellStyle name="Normal 46 15" xfId="13980" xr:uid="{00000000-0005-0000-0000-0000A1360000}"/>
    <cellStyle name="Normal 46 16" xfId="13981" xr:uid="{00000000-0005-0000-0000-0000A2360000}"/>
    <cellStyle name="Normal 46 17" xfId="13982" xr:uid="{00000000-0005-0000-0000-0000A3360000}"/>
    <cellStyle name="Normal 46 18" xfId="13983" xr:uid="{00000000-0005-0000-0000-0000A4360000}"/>
    <cellStyle name="Normal 46 19" xfId="13984" xr:uid="{00000000-0005-0000-0000-0000A5360000}"/>
    <cellStyle name="Normal 46 2" xfId="13985" xr:uid="{00000000-0005-0000-0000-0000A6360000}"/>
    <cellStyle name="Normal 46 2 2" xfId="13986" xr:uid="{00000000-0005-0000-0000-0000A7360000}"/>
    <cellStyle name="Normal 46 2 3" xfId="13987" xr:uid="{00000000-0005-0000-0000-0000A8360000}"/>
    <cellStyle name="Normal 46 20" xfId="13988" xr:uid="{00000000-0005-0000-0000-0000A9360000}"/>
    <cellStyle name="Normal 46 21" xfId="13989" xr:uid="{00000000-0005-0000-0000-0000AA360000}"/>
    <cellStyle name="Normal 46 22" xfId="13990" xr:uid="{00000000-0005-0000-0000-0000AB360000}"/>
    <cellStyle name="Normal 46 23" xfId="13991" xr:uid="{00000000-0005-0000-0000-0000AC360000}"/>
    <cellStyle name="Normal 46 24" xfId="13992" xr:uid="{00000000-0005-0000-0000-0000AD360000}"/>
    <cellStyle name="Normal 46 25" xfId="13993" xr:uid="{00000000-0005-0000-0000-0000AE360000}"/>
    <cellStyle name="Normal 46 3" xfId="13994" xr:uid="{00000000-0005-0000-0000-0000AF360000}"/>
    <cellStyle name="Normal 46 3 2" xfId="13995" xr:uid="{00000000-0005-0000-0000-0000B0360000}"/>
    <cellStyle name="Normal 46 3 3" xfId="13996" xr:uid="{00000000-0005-0000-0000-0000B1360000}"/>
    <cellStyle name="Normal 46 4" xfId="13997" xr:uid="{00000000-0005-0000-0000-0000B2360000}"/>
    <cellStyle name="Normal 46 4 2" xfId="13998" xr:uid="{00000000-0005-0000-0000-0000B3360000}"/>
    <cellStyle name="Normal 46 4 3" xfId="13999" xr:uid="{00000000-0005-0000-0000-0000B4360000}"/>
    <cellStyle name="Normal 46 5" xfId="14000" xr:uid="{00000000-0005-0000-0000-0000B5360000}"/>
    <cellStyle name="Normal 46 5 2" xfId="14001" xr:uid="{00000000-0005-0000-0000-0000B6360000}"/>
    <cellStyle name="Normal 46 5 3" xfId="14002" xr:uid="{00000000-0005-0000-0000-0000B7360000}"/>
    <cellStyle name="Normal 46 6" xfId="14003" xr:uid="{00000000-0005-0000-0000-0000B8360000}"/>
    <cellStyle name="Normal 46 6 2" xfId="14004" xr:uid="{00000000-0005-0000-0000-0000B9360000}"/>
    <cellStyle name="Normal 46 6 3" xfId="14005" xr:uid="{00000000-0005-0000-0000-0000BA360000}"/>
    <cellStyle name="Normal 46 7" xfId="14006" xr:uid="{00000000-0005-0000-0000-0000BB360000}"/>
    <cellStyle name="Normal 46 8" xfId="14007" xr:uid="{00000000-0005-0000-0000-0000BC360000}"/>
    <cellStyle name="Normal 46 9" xfId="14008" xr:uid="{00000000-0005-0000-0000-0000BD360000}"/>
    <cellStyle name="Normal 47" xfId="14009" xr:uid="{00000000-0005-0000-0000-0000BE360000}"/>
    <cellStyle name="Normal 47 10" xfId="14010" xr:uid="{00000000-0005-0000-0000-0000BF360000}"/>
    <cellStyle name="Normal 47 11" xfId="14011" xr:uid="{00000000-0005-0000-0000-0000C0360000}"/>
    <cellStyle name="Normal 47 12" xfId="14012" xr:uid="{00000000-0005-0000-0000-0000C1360000}"/>
    <cellStyle name="Normal 47 13" xfId="14013" xr:uid="{00000000-0005-0000-0000-0000C2360000}"/>
    <cellStyle name="Normal 47 14" xfId="14014" xr:uid="{00000000-0005-0000-0000-0000C3360000}"/>
    <cellStyle name="Normal 47 15" xfId="14015" xr:uid="{00000000-0005-0000-0000-0000C4360000}"/>
    <cellStyle name="Normal 47 16" xfId="14016" xr:uid="{00000000-0005-0000-0000-0000C5360000}"/>
    <cellStyle name="Normal 47 17" xfId="14017" xr:uid="{00000000-0005-0000-0000-0000C6360000}"/>
    <cellStyle name="Normal 47 18" xfId="14018" xr:uid="{00000000-0005-0000-0000-0000C7360000}"/>
    <cellStyle name="Normal 47 19" xfId="14019" xr:uid="{00000000-0005-0000-0000-0000C8360000}"/>
    <cellStyle name="Normal 47 2" xfId="14020" xr:uid="{00000000-0005-0000-0000-0000C9360000}"/>
    <cellStyle name="Normal 47 20" xfId="14021" xr:uid="{00000000-0005-0000-0000-0000CA360000}"/>
    <cellStyle name="Normal 47 21" xfId="14022" xr:uid="{00000000-0005-0000-0000-0000CB360000}"/>
    <cellStyle name="Normal 47 22" xfId="14023" xr:uid="{00000000-0005-0000-0000-0000CC360000}"/>
    <cellStyle name="Normal 47 23" xfId="14024" xr:uid="{00000000-0005-0000-0000-0000CD360000}"/>
    <cellStyle name="Normal 47 3" xfId="14025" xr:uid="{00000000-0005-0000-0000-0000CE360000}"/>
    <cellStyle name="Normal 47 4" xfId="14026" xr:uid="{00000000-0005-0000-0000-0000CF360000}"/>
    <cellStyle name="Normal 47 5" xfId="14027" xr:uid="{00000000-0005-0000-0000-0000D0360000}"/>
    <cellStyle name="Normal 47 6" xfId="14028" xr:uid="{00000000-0005-0000-0000-0000D1360000}"/>
    <cellStyle name="Normal 47 7" xfId="14029" xr:uid="{00000000-0005-0000-0000-0000D2360000}"/>
    <cellStyle name="Normal 47 8" xfId="14030" xr:uid="{00000000-0005-0000-0000-0000D3360000}"/>
    <cellStyle name="Normal 47 9" xfId="14031" xr:uid="{00000000-0005-0000-0000-0000D4360000}"/>
    <cellStyle name="Normal 48" xfId="14032" xr:uid="{00000000-0005-0000-0000-0000D5360000}"/>
    <cellStyle name="Normal 48 10" xfId="14033" xr:uid="{00000000-0005-0000-0000-0000D6360000}"/>
    <cellStyle name="Normal 48 11" xfId="14034" xr:uid="{00000000-0005-0000-0000-0000D7360000}"/>
    <cellStyle name="Normal 48 12" xfId="14035" xr:uid="{00000000-0005-0000-0000-0000D8360000}"/>
    <cellStyle name="Normal 48 13" xfId="14036" xr:uid="{00000000-0005-0000-0000-0000D9360000}"/>
    <cellStyle name="Normal 48 14" xfId="14037" xr:uid="{00000000-0005-0000-0000-0000DA360000}"/>
    <cellStyle name="Normal 48 15" xfId="14038" xr:uid="{00000000-0005-0000-0000-0000DB360000}"/>
    <cellStyle name="Normal 48 16" xfId="14039" xr:uid="{00000000-0005-0000-0000-0000DC360000}"/>
    <cellStyle name="Normal 48 17" xfId="14040" xr:uid="{00000000-0005-0000-0000-0000DD360000}"/>
    <cellStyle name="Normal 48 18" xfId="14041" xr:uid="{00000000-0005-0000-0000-0000DE360000}"/>
    <cellStyle name="Normal 48 19" xfId="14042" xr:uid="{00000000-0005-0000-0000-0000DF360000}"/>
    <cellStyle name="Normal 48 2" xfId="14043" xr:uid="{00000000-0005-0000-0000-0000E0360000}"/>
    <cellStyle name="Normal 48 2 2" xfId="14044" xr:uid="{00000000-0005-0000-0000-0000E1360000}"/>
    <cellStyle name="Normal 48 2 3" xfId="14045" xr:uid="{00000000-0005-0000-0000-0000E2360000}"/>
    <cellStyle name="Normal 48 2 4" xfId="14046" xr:uid="{00000000-0005-0000-0000-0000E3360000}"/>
    <cellStyle name="Normal 48 2 5" xfId="14047" xr:uid="{00000000-0005-0000-0000-0000E4360000}"/>
    <cellStyle name="Normal 48 2 6" xfId="14048" xr:uid="{00000000-0005-0000-0000-0000E5360000}"/>
    <cellStyle name="Normal 48 20" xfId="14049" xr:uid="{00000000-0005-0000-0000-0000E6360000}"/>
    <cellStyle name="Normal 48 21" xfId="14050" xr:uid="{00000000-0005-0000-0000-0000E7360000}"/>
    <cellStyle name="Normal 48 22" xfId="14051" xr:uid="{00000000-0005-0000-0000-0000E8360000}"/>
    <cellStyle name="Normal 48 23" xfId="14052" xr:uid="{00000000-0005-0000-0000-0000E9360000}"/>
    <cellStyle name="Normal 48 24" xfId="14053" xr:uid="{00000000-0005-0000-0000-0000EA360000}"/>
    <cellStyle name="Normal 48 3" xfId="14054" xr:uid="{00000000-0005-0000-0000-0000EB360000}"/>
    <cellStyle name="Normal 48 4" xfId="14055" xr:uid="{00000000-0005-0000-0000-0000EC360000}"/>
    <cellStyle name="Normal 48 5" xfId="14056" xr:uid="{00000000-0005-0000-0000-0000ED360000}"/>
    <cellStyle name="Normal 48 6" xfId="14057" xr:uid="{00000000-0005-0000-0000-0000EE360000}"/>
    <cellStyle name="Normal 48 7" xfId="14058" xr:uid="{00000000-0005-0000-0000-0000EF360000}"/>
    <cellStyle name="Normal 48 8" xfId="14059" xr:uid="{00000000-0005-0000-0000-0000F0360000}"/>
    <cellStyle name="Normal 48 9" xfId="14060" xr:uid="{00000000-0005-0000-0000-0000F1360000}"/>
    <cellStyle name="Normal 49" xfId="14061" xr:uid="{00000000-0005-0000-0000-0000F2360000}"/>
    <cellStyle name="Normal 49 10" xfId="14062" xr:uid="{00000000-0005-0000-0000-0000F3360000}"/>
    <cellStyle name="Normal 49 11" xfId="14063" xr:uid="{00000000-0005-0000-0000-0000F4360000}"/>
    <cellStyle name="Normal 49 12" xfId="14064" xr:uid="{00000000-0005-0000-0000-0000F5360000}"/>
    <cellStyle name="Normal 49 13" xfId="14065" xr:uid="{00000000-0005-0000-0000-0000F6360000}"/>
    <cellStyle name="Normal 49 14" xfId="14066" xr:uid="{00000000-0005-0000-0000-0000F7360000}"/>
    <cellStyle name="Normal 49 15" xfId="14067" xr:uid="{00000000-0005-0000-0000-0000F8360000}"/>
    <cellStyle name="Normal 49 16" xfId="14068" xr:uid="{00000000-0005-0000-0000-0000F9360000}"/>
    <cellStyle name="Normal 49 17" xfId="14069" xr:uid="{00000000-0005-0000-0000-0000FA360000}"/>
    <cellStyle name="Normal 49 18" xfId="14070" xr:uid="{00000000-0005-0000-0000-0000FB360000}"/>
    <cellStyle name="Normal 49 19" xfId="14071" xr:uid="{00000000-0005-0000-0000-0000FC360000}"/>
    <cellStyle name="Normal 49 2" xfId="14072" xr:uid="{00000000-0005-0000-0000-0000FD360000}"/>
    <cellStyle name="Normal 49 20" xfId="14073" xr:uid="{00000000-0005-0000-0000-0000FE360000}"/>
    <cellStyle name="Normal 49 21" xfId="14074" xr:uid="{00000000-0005-0000-0000-0000FF360000}"/>
    <cellStyle name="Normal 49 22" xfId="14075" xr:uid="{00000000-0005-0000-0000-000000370000}"/>
    <cellStyle name="Normal 49 23" xfId="14076" xr:uid="{00000000-0005-0000-0000-000001370000}"/>
    <cellStyle name="Normal 49 3" xfId="14077" xr:uid="{00000000-0005-0000-0000-000002370000}"/>
    <cellStyle name="Normal 49 4" xfId="14078" xr:uid="{00000000-0005-0000-0000-000003370000}"/>
    <cellStyle name="Normal 49 5" xfId="14079" xr:uid="{00000000-0005-0000-0000-000004370000}"/>
    <cellStyle name="Normal 49 6" xfId="14080" xr:uid="{00000000-0005-0000-0000-000005370000}"/>
    <cellStyle name="Normal 49 7" xfId="14081" xr:uid="{00000000-0005-0000-0000-000006370000}"/>
    <cellStyle name="Normal 49 8" xfId="14082" xr:uid="{00000000-0005-0000-0000-000007370000}"/>
    <cellStyle name="Normal 49 9" xfId="14083" xr:uid="{00000000-0005-0000-0000-000008370000}"/>
    <cellStyle name="Normal 5" xfId="14084" xr:uid="{00000000-0005-0000-0000-000009370000}"/>
    <cellStyle name="Normal 5 10" xfId="14085" xr:uid="{00000000-0005-0000-0000-00000A370000}"/>
    <cellStyle name="Normal 5 10 10" xfId="14086" xr:uid="{00000000-0005-0000-0000-00000B370000}"/>
    <cellStyle name="Normal 5 10 2" xfId="14087" xr:uid="{00000000-0005-0000-0000-00000C370000}"/>
    <cellStyle name="Normal 5 10 3" xfId="14088" xr:uid="{00000000-0005-0000-0000-00000D370000}"/>
    <cellStyle name="Normal 5 10 4" xfId="14089" xr:uid="{00000000-0005-0000-0000-00000E370000}"/>
    <cellStyle name="Normal 5 10 5" xfId="14090" xr:uid="{00000000-0005-0000-0000-00000F370000}"/>
    <cellStyle name="Normal 5 10 6" xfId="14091" xr:uid="{00000000-0005-0000-0000-000010370000}"/>
    <cellStyle name="Normal 5 10 7" xfId="14092" xr:uid="{00000000-0005-0000-0000-000011370000}"/>
    <cellStyle name="Normal 5 10 8" xfId="14093" xr:uid="{00000000-0005-0000-0000-000012370000}"/>
    <cellStyle name="Normal 5 10 9" xfId="14094" xr:uid="{00000000-0005-0000-0000-000013370000}"/>
    <cellStyle name="Normal 5 11" xfId="14095" xr:uid="{00000000-0005-0000-0000-000014370000}"/>
    <cellStyle name="Normal 5 11 2" xfId="14096" xr:uid="{00000000-0005-0000-0000-000015370000}"/>
    <cellStyle name="Normal 5 11 3" xfId="14097" xr:uid="{00000000-0005-0000-0000-000016370000}"/>
    <cellStyle name="Normal 5 11 4" xfId="14098" xr:uid="{00000000-0005-0000-0000-000017370000}"/>
    <cellStyle name="Normal 5 11 5" xfId="14099" xr:uid="{00000000-0005-0000-0000-000018370000}"/>
    <cellStyle name="Normal 5 11 6" xfId="14100" xr:uid="{00000000-0005-0000-0000-000019370000}"/>
    <cellStyle name="Normal 5 12" xfId="14101" xr:uid="{00000000-0005-0000-0000-00001A370000}"/>
    <cellStyle name="Normal 5 12 2" xfId="14102" xr:uid="{00000000-0005-0000-0000-00001B370000}"/>
    <cellStyle name="Normal 5 12 3" xfId="14103" xr:uid="{00000000-0005-0000-0000-00001C370000}"/>
    <cellStyle name="Normal 5 12 4" xfId="14104" xr:uid="{00000000-0005-0000-0000-00001D370000}"/>
    <cellStyle name="Normal 5 12 5" xfId="14105" xr:uid="{00000000-0005-0000-0000-00001E370000}"/>
    <cellStyle name="Normal 5 12 6" xfId="14106" xr:uid="{00000000-0005-0000-0000-00001F370000}"/>
    <cellStyle name="Normal 5 13" xfId="14107" xr:uid="{00000000-0005-0000-0000-000020370000}"/>
    <cellStyle name="Normal 5 13 2" xfId="14108" xr:uid="{00000000-0005-0000-0000-000021370000}"/>
    <cellStyle name="Normal 5 13 3" xfId="14109" xr:uid="{00000000-0005-0000-0000-000022370000}"/>
    <cellStyle name="Normal 5 13 4" xfId="14110" xr:uid="{00000000-0005-0000-0000-000023370000}"/>
    <cellStyle name="Normal 5 13 5" xfId="14111" xr:uid="{00000000-0005-0000-0000-000024370000}"/>
    <cellStyle name="Normal 5 13 6" xfId="14112" xr:uid="{00000000-0005-0000-0000-000025370000}"/>
    <cellStyle name="Normal 5 14" xfId="14113" xr:uid="{00000000-0005-0000-0000-000026370000}"/>
    <cellStyle name="Normal 5 14 2" xfId="14114" xr:uid="{00000000-0005-0000-0000-000027370000}"/>
    <cellStyle name="Normal 5 14 3" xfId="14115" xr:uid="{00000000-0005-0000-0000-000028370000}"/>
    <cellStyle name="Normal 5 14 4" xfId="14116" xr:uid="{00000000-0005-0000-0000-000029370000}"/>
    <cellStyle name="Normal 5 14 5" xfId="14117" xr:uid="{00000000-0005-0000-0000-00002A370000}"/>
    <cellStyle name="Normal 5 14 6" xfId="14118" xr:uid="{00000000-0005-0000-0000-00002B370000}"/>
    <cellStyle name="Normal 5 15" xfId="14119" xr:uid="{00000000-0005-0000-0000-00002C370000}"/>
    <cellStyle name="Normal 5 15 2" xfId="14120" xr:uid="{00000000-0005-0000-0000-00002D370000}"/>
    <cellStyle name="Normal 5 15 3" xfId="14121" xr:uid="{00000000-0005-0000-0000-00002E370000}"/>
    <cellStyle name="Normal 5 16" xfId="14122" xr:uid="{00000000-0005-0000-0000-00002F370000}"/>
    <cellStyle name="Normal 5 16 2" xfId="14123" xr:uid="{00000000-0005-0000-0000-000030370000}"/>
    <cellStyle name="Normal 5 16 3" xfId="14124" xr:uid="{00000000-0005-0000-0000-000031370000}"/>
    <cellStyle name="Normal 5 17" xfId="14125" xr:uid="{00000000-0005-0000-0000-000032370000}"/>
    <cellStyle name="Normal 5 18" xfId="14126" xr:uid="{00000000-0005-0000-0000-000033370000}"/>
    <cellStyle name="Normal 5 19" xfId="14127" xr:uid="{00000000-0005-0000-0000-000034370000}"/>
    <cellStyle name="Normal 5 19 2" xfId="14128" xr:uid="{00000000-0005-0000-0000-000035370000}"/>
    <cellStyle name="Normal 5 19 3" xfId="14129" xr:uid="{00000000-0005-0000-0000-000036370000}"/>
    <cellStyle name="Normal 5 2" xfId="14130" xr:uid="{00000000-0005-0000-0000-000037370000}"/>
    <cellStyle name="Normal 5 2 2" xfId="14131" xr:uid="{00000000-0005-0000-0000-000038370000}"/>
    <cellStyle name="Normal 5 2 3" xfId="14132" xr:uid="{00000000-0005-0000-0000-000039370000}"/>
    <cellStyle name="Normal 5 2 4" xfId="14133" xr:uid="{00000000-0005-0000-0000-00003A370000}"/>
    <cellStyle name="Normal 5 2 5" xfId="14134" xr:uid="{00000000-0005-0000-0000-00003B370000}"/>
    <cellStyle name="Normal 5 2 6" xfId="14135" xr:uid="{00000000-0005-0000-0000-00003C370000}"/>
    <cellStyle name="Normal 5 20" xfId="14136" xr:uid="{00000000-0005-0000-0000-00003D370000}"/>
    <cellStyle name="Normal 5 21" xfId="14137" xr:uid="{00000000-0005-0000-0000-00003E370000}"/>
    <cellStyle name="Normal 5 22" xfId="14138" xr:uid="{00000000-0005-0000-0000-00003F370000}"/>
    <cellStyle name="Normal 5 23" xfId="14139" xr:uid="{00000000-0005-0000-0000-000040370000}"/>
    <cellStyle name="Normal 5 3" xfId="14140" xr:uid="{00000000-0005-0000-0000-000041370000}"/>
    <cellStyle name="Normal 5 3 2" xfId="14141" xr:uid="{00000000-0005-0000-0000-000042370000}"/>
    <cellStyle name="Normal 5 3 3" xfId="14142" xr:uid="{00000000-0005-0000-0000-000043370000}"/>
    <cellStyle name="Normal 5 3 4" xfId="14143" xr:uid="{00000000-0005-0000-0000-000044370000}"/>
    <cellStyle name="Normal 5 3 5" xfId="14144" xr:uid="{00000000-0005-0000-0000-000045370000}"/>
    <cellStyle name="Normal 5 3 6" xfId="14145" xr:uid="{00000000-0005-0000-0000-000046370000}"/>
    <cellStyle name="Normal 5 4" xfId="14146" xr:uid="{00000000-0005-0000-0000-000047370000}"/>
    <cellStyle name="Normal 5 4 2" xfId="14147" xr:uid="{00000000-0005-0000-0000-000048370000}"/>
    <cellStyle name="Normal 5 4 3" xfId="14148" xr:uid="{00000000-0005-0000-0000-000049370000}"/>
    <cellStyle name="Normal 5 4 4" xfId="14149" xr:uid="{00000000-0005-0000-0000-00004A370000}"/>
    <cellStyle name="Normal 5 4 5" xfId="14150" xr:uid="{00000000-0005-0000-0000-00004B370000}"/>
    <cellStyle name="Normal 5 4 6" xfId="14151" xr:uid="{00000000-0005-0000-0000-00004C370000}"/>
    <cellStyle name="Normal 5 5" xfId="14152" xr:uid="{00000000-0005-0000-0000-00004D370000}"/>
    <cellStyle name="Normal 5 5 2" xfId="14153" xr:uid="{00000000-0005-0000-0000-00004E370000}"/>
    <cellStyle name="Normal 5 5 3" xfId="14154" xr:uid="{00000000-0005-0000-0000-00004F370000}"/>
    <cellStyle name="Normal 5 5 4" xfId="14155" xr:uid="{00000000-0005-0000-0000-000050370000}"/>
    <cellStyle name="Normal 5 5 5" xfId="14156" xr:uid="{00000000-0005-0000-0000-000051370000}"/>
    <cellStyle name="Normal 5 5 6" xfId="14157" xr:uid="{00000000-0005-0000-0000-000052370000}"/>
    <cellStyle name="Normal 5 6" xfId="14158" xr:uid="{00000000-0005-0000-0000-000053370000}"/>
    <cellStyle name="Normal 5 6 2" xfId="14159" xr:uid="{00000000-0005-0000-0000-000054370000}"/>
    <cellStyle name="Normal 5 6 3" xfId="14160" xr:uid="{00000000-0005-0000-0000-000055370000}"/>
    <cellStyle name="Normal 5 6 4" xfId="14161" xr:uid="{00000000-0005-0000-0000-000056370000}"/>
    <cellStyle name="Normal 5 6 5" xfId="14162" xr:uid="{00000000-0005-0000-0000-000057370000}"/>
    <cellStyle name="Normal 5 6 6" xfId="14163" xr:uid="{00000000-0005-0000-0000-000058370000}"/>
    <cellStyle name="Normal 5 7" xfId="14164" xr:uid="{00000000-0005-0000-0000-000059370000}"/>
    <cellStyle name="Normal 5 7 2" xfId="14165" xr:uid="{00000000-0005-0000-0000-00005A370000}"/>
    <cellStyle name="Normal 5 7 3" xfId="14166" xr:uid="{00000000-0005-0000-0000-00005B370000}"/>
    <cellStyle name="Normal 5 7 4" xfId="14167" xr:uid="{00000000-0005-0000-0000-00005C370000}"/>
    <cellStyle name="Normal 5 7 5" xfId="14168" xr:uid="{00000000-0005-0000-0000-00005D370000}"/>
    <cellStyle name="Normal 5 7 6" xfId="14169" xr:uid="{00000000-0005-0000-0000-00005E370000}"/>
    <cellStyle name="Normal 5 8" xfId="14170" xr:uid="{00000000-0005-0000-0000-00005F370000}"/>
    <cellStyle name="Normal 5 8 2" xfId="14171" xr:uid="{00000000-0005-0000-0000-000060370000}"/>
    <cellStyle name="Normal 5 8 3" xfId="14172" xr:uid="{00000000-0005-0000-0000-000061370000}"/>
    <cellStyle name="Normal 5 8 4" xfId="14173" xr:uid="{00000000-0005-0000-0000-000062370000}"/>
    <cellStyle name="Normal 5 8 5" xfId="14174" xr:uid="{00000000-0005-0000-0000-000063370000}"/>
    <cellStyle name="Normal 5 8 6" xfId="14175" xr:uid="{00000000-0005-0000-0000-000064370000}"/>
    <cellStyle name="Normal 5 9" xfId="14176" xr:uid="{00000000-0005-0000-0000-000065370000}"/>
    <cellStyle name="Normal 5 9 2" xfId="14177" xr:uid="{00000000-0005-0000-0000-000066370000}"/>
    <cellStyle name="Normal 5 9 3" xfId="14178" xr:uid="{00000000-0005-0000-0000-000067370000}"/>
    <cellStyle name="Normal 5 9 4" xfId="14179" xr:uid="{00000000-0005-0000-0000-000068370000}"/>
    <cellStyle name="Normal 5 9 5" xfId="14180" xr:uid="{00000000-0005-0000-0000-000069370000}"/>
    <cellStyle name="Normal 5 9 6" xfId="14181" xr:uid="{00000000-0005-0000-0000-00006A370000}"/>
    <cellStyle name="Normal 50" xfId="14182" xr:uid="{00000000-0005-0000-0000-00006B370000}"/>
    <cellStyle name="Normal 50 10" xfId="14183" xr:uid="{00000000-0005-0000-0000-00006C370000}"/>
    <cellStyle name="Normal 50 11" xfId="14184" xr:uid="{00000000-0005-0000-0000-00006D370000}"/>
    <cellStyle name="Normal 50 12" xfId="14185" xr:uid="{00000000-0005-0000-0000-00006E370000}"/>
    <cellStyle name="Normal 50 13" xfId="14186" xr:uid="{00000000-0005-0000-0000-00006F370000}"/>
    <cellStyle name="Normal 50 14" xfId="14187" xr:uid="{00000000-0005-0000-0000-000070370000}"/>
    <cellStyle name="Normal 50 15" xfId="14188" xr:uid="{00000000-0005-0000-0000-000071370000}"/>
    <cellStyle name="Normal 50 16" xfId="14189" xr:uid="{00000000-0005-0000-0000-000072370000}"/>
    <cellStyle name="Normal 50 17" xfId="14190" xr:uid="{00000000-0005-0000-0000-000073370000}"/>
    <cellStyle name="Normal 50 18" xfId="14191" xr:uid="{00000000-0005-0000-0000-000074370000}"/>
    <cellStyle name="Normal 50 19" xfId="14192" xr:uid="{00000000-0005-0000-0000-000075370000}"/>
    <cellStyle name="Normal 50 2" xfId="14193" xr:uid="{00000000-0005-0000-0000-000076370000}"/>
    <cellStyle name="Normal 50 2 2" xfId="14194" xr:uid="{00000000-0005-0000-0000-000077370000}"/>
    <cellStyle name="Normal 50 2 3" xfId="14195" xr:uid="{00000000-0005-0000-0000-000078370000}"/>
    <cellStyle name="Normal 50 20" xfId="14196" xr:uid="{00000000-0005-0000-0000-000079370000}"/>
    <cellStyle name="Normal 50 21" xfId="14197" xr:uid="{00000000-0005-0000-0000-00007A370000}"/>
    <cellStyle name="Normal 50 22" xfId="14198" xr:uid="{00000000-0005-0000-0000-00007B370000}"/>
    <cellStyle name="Normal 50 23" xfId="14199" xr:uid="{00000000-0005-0000-0000-00007C370000}"/>
    <cellStyle name="Normal 50 24" xfId="14200" xr:uid="{00000000-0005-0000-0000-00007D370000}"/>
    <cellStyle name="Normal 50 25" xfId="14201" xr:uid="{00000000-0005-0000-0000-00007E370000}"/>
    <cellStyle name="Normal 50 3" xfId="14202" xr:uid="{00000000-0005-0000-0000-00007F370000}"/>
    <cellStyle name="Normal 50 3 2" xfId="14203" xr:uid="{00000000-0005-0000-0000-000080370000}"/>
    <cellStyle name="Normal 50 3 3" xfId="14204" xr:uid="{00000000-0005-0000-0000-000081370000}"/>
    <cellStyle name="Normal 50 4" xfId="14205" xr:uid="{00000000-0005-0000-0000-000082370000}"/>
    <cellStyle name="Normal 50 4 2" xfId="14206" xr:uid="{00000000-0005-0000-0000-000083370000}"/>
    <cellStyle name="Normal 50 4 3" xfId="14207" xr:uid="{00000000-0005-0000-0000-000084370000}"/>
    <cellStyle name="Normal 50 5" xfId="14208" xr:uid="{00000000-0005-0000-0000-000085370000}"/>
    <cellStyle name="Normal 50 5 2" xfId="14209" xr:uid="{00000000-0005-0000-0000-000086370000}"/>
    <cellStyle name="Normal 50 5 3" xfId="14210" xr:uid="{00000000-0005-0000-0000-000087370000}"/>
    <cellStyle name="Normal 50 6" xfId="14211" xr:uid="{00000000-0005-0000-0000-000088370000}"/>
    <cellStyle name="Normal 50 6 2" xfId="14212" xr:uid="{00000000-0005-0000-0000-000089370000}"/>
    <cellStyle name="Normal 50 6 3" xfId="14213" xr:uid="{00000000-0005-0000-0000-00008A370000}"/>
    <cellStyle name="Normal 50 7" xfId="14214" xr:uid="{00000000-0005-0000-0000-00008B370000}"/>
    <cellStyle name="Normal 50 8" xfId="14215" xr:uid="{00000000-0005-0000-0000-00008C370000}"/>
    <cellStyle name="Normal 50 9" xfId="14216" xr:uid="{00000000-0005-0000-0000-00008D370000}"/>
    <cellStyle name="Normal 51" xfId="14217" xr:uid="{00000000-0005-0000-0000-00008E370000}"/>
    <cellStyle name="Normal 51 10" xfId="14218" xr:uid="{00000000-0005-0000-0000-00008F370000}"/>
    <cellStyle name="Normal 51 11" xfId="14219" xr:uid="{00000000-0005-0000-0000-000090370000}"/>
    <cellStyle name="Normal 51 12" xfId="14220" xr:uid="{00000000-0005-0000-0000-000091370000}"/>
    <cellStyle name="Normal 51 13" xfId="14221" xr:uid="{00000000-0005-0000-0000-000092370000}"/>
    <cellStyle name="Normal 51 14" xfId="14222" xr:uid="{00000000-0005-0000-0000-000093370000}"/>
    <cellStyle name="Normal 51 15" xfId="14223" xr:uid="{00000000-0005-0000-0000-000094370000}"/>
    <cellStyle name="Normal 51 16" xfId="14224" xr:uid="{00000000-0005-0000-0000-000095370000}"/>
    <cellStyle name="Normal 51 17" xfId="14225" xr:uid="{00000000-0005-0000-0000-000096370000}"/>
    <cellStyle name="Normal 51 18" xfId="14226" xr:uid="{00000000-0005-0000-0000-000097370000}"/>
    <cellStyle name="Normal 51 19" xfId="14227" xr:uid="{00000000-0005-0000-0000-000098370000}"/>
    <cellStyle name="Normal 51 2" xfId="14228" xr:uid="{00000000-0005-0000-0000-000099370000}"/>
    <cellStyle name="Normal 51 20" xfId="14229" xr:uid="{00000000-0005-0000-0000-00009A370000}"/>
    <cellStyle name="Normal 51 21" xfId="14230" xr:uid="{00000000-0005-0000-0000-00009B370000}"/>
    <cellStyle name="Normal 51 22" xfId="14231" xr:uid="{00000000-0005-0000-0000-00009C370000}"/>
    <cellStyle name="Normal 51 23" xfId="14232" xr:uid="{00000000-0005-0000-0000-00009D370000}"/>
    <cellStyle name="Normal 51 3" xfId="14233" xr:uid="{00000000-0005-0000-0000-00009E370000}"/>
    <cellStyle name="Normal 51 4" xfId="14234" xr:uid="{00000000-0005-0000-0000-00009F370000}"/>
    <cellStyle name="Normal 51 5" xfId="14235" xr:uid="{00000000-0005-0000-0000-0000A0370000}"/>
    <cellStyle name="Normal 51 6" xfId="14236" xr:uid="{00000000-0005-0000-0000-0000A1370000}"/>
    <cellStyle name="Normal 51 7" xfId="14237" xr:uid="{00000000-0005-0000-0000-0000A2370000}"/>
    <cellStyle name="Normal 51 8" xfId="14238" xr:uid="{00000000-0005-0000-0000-0000A3370000}"/>
    <cellStyle name="Normal 51 9" xfId="14239" xr:uid="{00000000-0005-0000-0000-0000A4370000}"/>
    <cellStyle name="Normal 52" xfId="14240" xr:uid="{00000000-0005-0000-0000-0000A5370000}"/>
    <cellStyle name="Normal 52 10" xfId="14241" xr:uid="{00000000-0005-0000-0000-0000A6370000}"/>
    <cellStyle name="Normal 52 11" xfId="14242" xr:uid="{00000000-0005-0000-0000-0000A7370000}"/>
    <cellStyle name="Normal 52 12" xfId="14243" xr:uid="{00000000-0005-0000-0000-0000A8370000}"/>
    <cellStyle name="Normal 52 13" xfId="14244" xr:uid="{00000000-0005-0000-0000-0000A9370000}"/>
    <cellStyle name="Normal 52 14" xfId="14245" xr:uid="{00000000-0005-0000-0000-0000AA370000}"/>
    <cellStyle name="Normal 52 15" xfId="14246" xr:uid="{00000000-0005-0000-0000-0000AB370000}"/>
    <cellStyle name="Normal 52 16" xfId="14247" xr:uid="{00000000-0005-0000-0000-0000AC370000}"/>
    <cellStyle name="Normal 52 17" xfId="14248" xr:uid="{00000000-0005-0000-0000-0000AD370000}"/>
    <cellStyle name="Normal 52 18" xfId="14249" xr:uid="{00000000-0005-0000-0000-0000AE370000}"/>
    <cellStyle name="Normal 52 19" xfId="14250" xr:uid="{00000000-0005-0000-0000-0000AF370000}"/>
    <cellStyle name="Normal 52 2" xfId="14251" xr:uid="{00000000-0005-0000-0000-0000B0370000}"/>
    <cellStyle name="Normal 52 20" xfId="14252" xr:uid="{00000000-0005-0000-0000-0000B1370000}"/>
    <cellStyle name="Normal 52 21" xfId="14253" xr:uid="{00000000-0005-0000-0000-0000B2370000}"/>
    <cellStyle name="Normal 52 22" xfId="14254" xr:uid="{00000000-0005-0000-0000-0000B3370000}"/>
    <cellStyle name="Normal 52 23" xfId="14255" xr:uid="{00000000-0005-0000-0000-0000B4370000}"/>
    <cellStyle name="Normal 52 3" xfId="14256" xr:uid="{00000000-0005-0000-0000-0000B5370000}"/>
    <cellStyle name="Normal 52 4" xfId="14257" xr:uid="{00000000-0005-0000-0000-0000B6370000}"/>
    <cellStyle name="Normal 52 5" xfId="14258" xr:uid="{00000000-0005-0000-0000-0000B7370000}"/>
    <cellStyle name="Normal 52 6" xfId="14259" xr:uid="{00000000-0005-0000-0000-0000B8370000}"/>
    <cellStyle name="Normal 52 7" xfId="14260" xr:uid="{00000000-0005-0000-0000-0000B9370000}"/>
    <cellStyle name="Normal 52 8" xfId="14261" xr:uid="{00000000-0005-0000-0000-0000BA370000}"/>
    <cellStyle name="Normal 52 9" xfId="14262" xr:uid="{00000000-0005-0000-0000-0000BB370000}"/>
    <cellStyle name="Normal 53" xfId="14263" xr:uid="{00000000-0005-0000-0000-0000BC370000}"/>
    <cellStyle name="Normal 53 10" xfId="14264" xr:uid="{00000000-0005-0000-0000-0000BD370000}"/>
    <cellStyle name="Normal 53 11" xfId="14265" xr:uid="{00000000-0005-0000-0000-0000BE370000}"/>
    <cellStyle name="Normal 53 12" xfId="14266" xr:uid="{00000000-0005-0000-0000-0000BF370000}"/>
    <cellStyle name="Normal 53 13" xfId="14267" xr:uid="{00000000-0005-0000-0000-0000C0370000}"/>
    <cellStyle name="Normal 53 14" xfId="14268" xr:uid="{00000000-0005-0000-0000-0000C1370000}"/>
    <cellStyle name="Normal 53 15" xfId="14269" xr:uid="{00000000-0005-0000-0000-0000C2370000}"/>
    <cellStyle name="Normal 53 16" xfId="14270" xr:uid="{00000000-0005-0000-0000-0000C3370000}"/>
    <cellStyle name="Normal 53 17" xfId="14271" xr:uid="{00000000-0005-0000-0000-0000C4370000}"/>
    <cellStyle name="Normal 53 18" xfId="14272" xr:uid="{00000000-0005-0000-0000-0000C5370000}"/>
    <cellStyle name="Normal 53 19" xfId="14273" xr:uid="{00000000-0005-0000-0000-0000C6370000}"/>
    <cellStyle name="Normal 53 2" xfId="14274" xr:uid="{00000000-0005-0000-0000-0000C7370000}"/>
    <cellStyle name="Normal 53 20" xfId="14275" xr:uid="{00000000-0005-0000-0000-0000C8370000}"/>
    <cellStyle name="Normal 53 21" xfId="14276" xr:uid="{00000000-0005-0000-0000-0000C9370000}"/>
    <cellStyle name="Normal 53 22" xfId="14277" xr:uid="{00000000-0005-0000-0000-0000CA370000}"/>
    <cellStyle name="Normal 53 23" xfId="14278" xr:uid="{00000000-0005-0000-0000-0000CB370000}"/>
    <cellStyle name="Normal 53 3" xfId="14279" xr:uid="{00000000-0005-0000-0000-0000CC370000}"/>
    <cellStyle name="Normal 53 4" xfId="14280" xr:uid="{00000000-0005-0000-0000-0000CD370000}"/>
    <cellStyle name="Normal 53 5" xfId="14281" xr:uid="{00000000-0005-0000-0000-0000CE370000}"/>
    <cellStyle name="Normal 53 6" xfId="14282" xr:uid="{00000000-0005-0000-0000-0000CF370000}"/>
    <cellStyle name="Normal 53 7" xfId="14283" xr:uid="{00000000-0005-0000-0000-0000D0370000}"/>
    <cellStyle name="Normal 53 8" xfId="14284" xr:uid="{00000000-0005-0000-0000-0000D1370000}"/>
    <cellStyle name="Normal 53 9" xfId="14285" xr:uid="{00000000-0005-0000-0000-0000D2370000}"/>
    <cellStyle name="Normal 54" xfId="14286" xr:uid="{00000000-0005-0000-0000-0000D3370000}"/>
    <cellStyle name="Normal 54 10" xfId="14287" xr:uid="{00000000-0005-0000-0000-0000D4370000}"/>
    <cellStyle name="Normal 54 11" xfId="14288" xr:uid="{00000000-0005-0000-0000-0000D5370000}"/>
    <cellStyle name="Normal 54 12" xfId="14289" xr:uid="{00000000-0005-0000-0000-0000D6370000}"/>
    <cellStyle name="Normal 54 13" xfId="14290" xr:uid="{00000000-0005-0000-0000-0000D7370000}"/>
    <cellStyle name="Normal 54 14" xfId="14291" xr:uid="{00000000-0005-0000-0000-0000D8370000}"/>
    <cellStyle name="Normal 54 15" xfId="14292" xr:uid="{00000000-0005-0000-0000-0000D9370000}"/>
    <cellStyle name="Normal 54 16" xfId="14293" xr:uid="{00000000-0005-0000-0000-0000DA370000}"/>
    <cellStyle name="Normal 54 17" xfId="14294" xr:uid="{00000000-0005-0000-0000-0000DB370000}"/>
    <cellStyle name="Normal 54 18" xfId="14295" xr:uid="{00000000-0005-0000-0000-0000DC370000}"/>
    <cellStyle name="Normal 54 19" xfId="14296" xr:uid="{00000000-0005-0000-0000-0000DD370000}"/>
    <cellStyle name="Normal 54 2" xfId="14297" xr:uid="{00000000-0005-0000-0000-0000DE370000}"/>
    <cellStyle name="Normal 54 20" xfId="14298" xr:uid="{00000000-0005-0000-0000-0000DF370000}"/>
    <cellStyle name="Normal 54 21" xfId="14299" xr:uid="{00000000-0005-0000-0000-0000E0370000}"/>
    <cellStyle name="Normal 54 22" xfId="14300" xr:uid="{00000000-0005-0000-0000-0000E1370000}"/>
    <cellStyle name="Normal 54 23" xfId="14301" xr:uid="{00000000-0005-0000-0000-0000E2370000}"/>
    <cellStyle name="Normal 54 3" xfId="14302" xr:uid="{00000000-0005-0000-0000-0000E3370000}"/>
    <cellStyle name="Normal 54 4" xfId="14303" xr:uid="{00000000-0005-0000-0000-0000E4370000}"/>
    <cellStyle name="Normal 54 5" xfId="14304" xr:uid="{00000000-0005-0000-0000-0000E5370000}"/>
    <cellStyle name="Normal 54 6" xfId="14305" xr:uid="{00000000-0005-0000-0000-0000E6370000}"/>
    <cellStyle name="Normal 54 7" xfId="14306" xr:uid="{00000000-0005-0000-0000-0000E7370000}"/>
    <cellStyle name="Normal 54 8" xfId="14307" xr:uid="{00000000-0005-0000-0000-0000E8370000}"/>
    <cellStyle name="Normal 54 9" xfId="14308" xr:uid="{00000000-0005-0000-0000-0000E9370000}"/>
    <cellStyle name="Normal 55" xfId="14309" xr:uid="{00000000-0005-0000-0000-0000EA370000}"/>
    <cellStyle name="Normal 55 10" xfId="14310" xr:uid="{00000000-0005-0000-0000-0000EB370000}"/>
    <cellStyle name="Normal 55 11" xfId="14311" xr:uid="{00000000-0005-0000-0000-0000EC370000}"/>
    <cellStyle name="Normal 55 12" xfId="14312" xr:uid="{00000000-0005-0000-0000-0000ED370000}"/>
    <cellStyle name="Normal 55 13" xfId="14313" xr:uid="{00000000-0005-0000-0000-0000EE370000}"/>
    <cellStyle name="Normal 55 14" xfId="14314" xr:uid="{00000000-0005-0000-0000-0000EF370000}"/>
    <cellStyle name="Normal 55 15" xfId="14315" xr:uid="{00000000-0005-0000-0000-0000F0370000}"/>
    <cellStyle name="Normal 55 16" xfId="14316" xr:uid="{00000000-0005-0000-0000-0000F1370000}"/>
    <cellStyle name="Normal 55 17" xfId="14317" xr:uid="{00000000-0005-0000-0000-0000F2370000}"/>
    <cellStyle name="Normal 55 18" xfId="14318" xr:uid="{00000000-0005-0000-0000-0000F3370000}"/>
    <cellStyle name="Normal 55 19" xfId="14319" xr:uid="{00000000-0005-0000-0000-0000F4370000}"/>
    <cellStyle name="Normal 55 2" xfId="14320" xr:uid="{00000000-0005-0000-0000-0000F5370000}"/>
    <cellStyle name="Normal 55 20" xfId="14321" xr:uid="{00000000-0005-0000-0000-0000F6370000}"/>
    <cellStyle name="Normal 55 21" xfId="14322" xr:uid="{00000000-0005-0000-0000-0000F7370000}"/>
    <cellStyle name="Normal 55 22" xfId="14323" xr:uid="{00000000-0005-0000-0000-0000F8370000}"/>
    <cellStyle name="Normal 55 23" xfId="14324" xr:uid="{00000000-0005-0000-0000-0000F9370000}"/>
    <cellStyle name="Normal 55 3" xfId="14325" xr:uid="{00000000-0005-0000-0000-0000FA370000}"/>
    <cellStyle name="Normal 55 4" xfId="14326" xr:uid="{00000000-0005-0000-0000-0000FB370000}"/>
    <cellStyle name="Normal 55 5" xfId="14327" xr:uid="{00000000-0005-0000-0000-0000FC370000}"/>
    <cellStyle name="Normal 55 6" xfId="14328" xr:uid="{00000000-0005-0000-0000-0000FD370000}"/>
    <cellStyle name="Normal 55 7" xfId="14329" xr:uid="{00000000-0005-0000-0000-0000FE370000}"/>
    <cellStyle name="Normal 55 8" xfId="14330" xr:uid="{00000000-0005-0000-0000-0000FF370000}"/>
    <cellStyle name="Normal 55 9" xfId="14331" xr:uid="{00000000-0005-0000-0000-000000380000}"/>
    <cellStyle name="Normal 56" xfId="14332" xr:uid="{00000000-0005-0000-0000-000001380000}"/>
    <cellStyle name="Normal 56 10" xfId="14333" xr:uid="{00000000-0005-0000-0000-000002380000}"/>
    <cellStyle name="Normal 56 11" xfId="14334" xr:uid="{00000000-0005-0000-0000-000003380000}"/>
    <cellStyle name="Normal 56 12" xfId="14335" xr:uid="{00000000-0005-0000-0000-000004380000}"/>
    <cellStyle name="Normal 56 13" xfId="14336" xr:uid="{00000000-0005-0000-0000-000005380000}"/>
    <cellStyle name="Normal 56 14" xfId="14337" xr:uid="{00000000-0005-0000-0000-000006380000}"/>
    <cellStyle name="Normal 56 15" xfId="14338" xr:uid="{00000000-0005-0000-0000-000007380000}"/>
    <cellStyle name="Normal 56 16" xfId="14339" xr:uid="{00000000-0005-0000-0000-000008380000}"/>
    <cellStyle name="Normal 56 17" xfId="14340" xr:uid="{00000000-0005-0000-0000-000009380000}"/>
    <cellStyle name="Normal 56 18" xfId="14341" xr:uid="{00000000-0005-0000-0000-00000A380000}"/>
    <cellStyle name="Normal 56 19" xfId="14342" xr:uid="{00000000-0005-0000-0000-00000B380000}"/>
    <cellStyle name="Normal 56 2" xfId="14343" xr:uid="{00000000-0005-0000-0000-00000C380000}"/>
    <cellStyle name="Normal 56 20" xfId="14344" xr:uid="{00000000-0005-0000-0000-00000D380000}"/>
    <cellStyle name="Normal 56 21" xfId="14345" xr:uid="{00000000-0005-0000-0000-00000E380000}"/>
    <cellStyle name="Normal 56 22" xfId="14346" xr:uid="{00000000-0005-0000-0000-00000F380000}"/>
    <cellStyle name="Normal 56 23" xfId="14347" xr:uid="{00000000-0005-0000-0000-000010380000}"/>
    <cellStyle name="Normal 56 3" xfId="14348" xr:uid="{00000000-0005-0000-0000-000011380000}"/>
    <cellStyle name="Normal 56 4" xfId="14349" xr:uid="{00000000-0005-0000-0000-000012380000}"/>
    <cellStyle name="Normal 56 5" xfId="14350" xr:uid="{00000000-0005-0000-0000-000013380000}"/>
    <cellStyle name="Normal 56 6" xfId="14351" xr:uid="{00000000-0005-0000-0000-000014380000}"/>
    <cellStyle name="Normal 56 7" xfId="14352" xr:uid="{00000000-0005-0000-0000-000015380000}"/>
    <cellStyle name="Normal 56 8" xfId="14353" xr:uid="{00000000-0005-0000-0000-000016380000}"/>
    <cellStyle name="Normal 56 9" xfId="14354" xr:uid="{00000000-0005-0000-0000-000017380000}"/>
    <cellStyle name="Normal 57" xfId="14355" xr:uid="{00000000-0005-0000-0000-000018380000}"/>
    <cellStyle name="Normal 57 10" xfId="14356" xr:uid="{00000000-0005-0000-0000-000019380000}"/>
    <cellStyle name="Normal 57 11" xfId="14357" xr:uid="{00000000-0005-0000-0000-00001A380000}"/>
    <cellStyle name="Normal 57 12" xfId="14358" xr:uid="{00000000-0005-0000-0000-00001B380000}"/>
    <cellStyle name="Normal 57 13" xfId="14359" xr:uid="{00000000-0005-0000-0000-00001C380000}"/>
    <cellStyle name="Normal 57 14" xfId="14360" xr:uid="{00000000-0005-0000-0000-00001D380000}"/>
    <cellStyle name="Normal 57 15" xfId="14361" xr:uid="{00000000-0005-0000-0000-00001E380000}"/>
    <cellStyle name="Normal 57 16" xfId="14362" xr:uid="{00000000-0005-0000-0000-00001F380000}"/>
    <cellStyle name="Normal 57 17" xfId="14363" xr:uid="{00000000-0005-0000-0000-000020380000}"/>
    <cellStyle name="Normal 57 18" xfId="14364" xr:uid="{00000000-0005-0000-0000-000021380000}"/>
    <cellStyle name="Normal 57 19" xfId="14365" xr:uid="{00000000-0005-0000-0000-000022380000}"/>
    <cellStyle name="Normal 57 2" xfId="14366" xr:uid="{00000000-0005-0000-0000-000023380000}"/>
    <cellStyle name="Normal 57 20" xfId="14367" xr:uid="{00000000-0005-0000-0000-000024380000}"/>
    <cellStyle name="Normal 57 21" xfId="14368" xr:uid="{00000000-0005-0000-0000-000025380000}"/>
    <cellStyle name="Normal 57 22" xfId="14369" xr:uid="{00000000-0005-0000-0000-000026380000}"/>
    <cellStyle name="Normal 57 23" xfId="14370" xr:uid="{00000000-0005-0000-0000-000027380000}"/>
    <cellStyle name="Normal 57 3" xfId="14371" xr:uid="{00000000-0005-0000-0000-000028380000}"/>
    <cellStyle name="Normal 57 4" xfId="14372" xr:uid="{00000000-0005-0000-0000-000029380000}"/>
    <cellStyle name="Normal 57 5" xfId="14373" xr:uid="{00000000-0005-0000-0000-00002A380000}"/>
    <cellStyle name="Normal 57 6" xfId="14374" xr:uid="{00000000-0005-0000-0000-00002B380000}"/>
    <cellStyle name="Normal 57 7" xfId="14375" xr:uid="{00000000-0005-0000-0000-00002C380000}"/>
    <cellStyle name="Normal 57 8" xfId="14376" xr:uid="{00000000-0005-0000-0000-00002D380000}"/>
    <cellStyle name="Normal 57 9" xfId="14377" xr:uid="{00000000-0005-0000-0000-00002E380000}"/>
    <cellStyle name="Normal 58" xfId="14378" xr:uid="{00000000-0005-0000-0000-00002F380000}"/>
    <cellStyle name="Normal 58 10" xfId="14379" xr:uid="{00000000-0005-0000-0000-000030380000}"/>
    <cellStyle name="Normal 58 11" xfId="14380" xr:uid="{00000000-0005-0000-0000-000031380000}"/>
    <cellStyle name="Normal 58 12" xfId="14381" xr:uid="{00000000-0005-0000-0000-000032380000}"/>
    <cellStyle name="Normal 58 13" xfId="14382" xr:uid="{00000000-0005-0000-0000-000033380000}"/>
    <cellStyle name="Normal 58 14" xfId="14383" xr:uid="{00000000-0005-0000-0000-000034380000}"/>
    <cellStyle name="Normal 58 15" xfId="14384" xr:uid="{00000000-0005-0000-0000-000035380000}"/>
    <cellStyle name="Normal 58 16" xfId="14385" xr:uid="{00000000-0005-0000-0000-000036380000}"/>
    <cellStyle name="Normal 58 17" xfId="14386" xr:uid="{00000000-0005-0000-0000-000037380000}"/>
    <cellStyle name="Normal 58 18" xfId="14387" xr:uid="{00000000-0005-0000-0000-000038380000}"/>
    <cellStyle name="Normal 58 19" xfId="14388" xr:uid="{00000000-0005-0000-0000-000039380000}"/>
    <cellStyle name="Normal 58 2" xfId="14389" xr:uid="{00000000-0005-0000-0000-00003A380000}"/>
    <cellStyle name="Normal 58 20" xfId="14390" xr:uid="{00000000-0005-0000-0000-00003B380000}"/>
    <cellStyle name="Normal 58 21" xfId="14391" xr:uid="{00000000-0005-0000-0000-00003C380000}"/>
    <cellStyle name="Normal 58 22" xfId="14392" xr:uid="{00000000-0005-0000-0000-00003D380000}"/>
    <cellStyle name="Normal 58 23" xfId="14393" xr:uid="{00000000-0005-0000-0000-00003E380000}"/>
    <cellStyle name="Normal 58 3" xfId="14394" xr:uid="{00000000-0005-0000-0000-00003F380000}"/>
    <cellStyle name="Normal 58 4" xfId="14395" xr:uid="{00000000-0005-0000-0000-000040380000}"/>
    <cellStyle name="Normal 58 5" xfId="14396" xr:uid="{00000000-0005-0000-0000-000041380000}"/>
    <cellStyle name="Normal 58 6" xfId="14397" xr:uid="{00000000-0005-0000-0000-000042380000}"/>
    <cellStyle name="Normal 58 7" xfId="14398" xr:uid="{00000000-0005-0000-0000-000043380000}"/>
    <cellStyle name="Normal 58 8" xfId="14399" xr:uid="{00000000-0005-0000-0000-000044380000}"/>
    <cellStyle name="Normal 58 9" xfId="14400" xr:uid="{00000000-0005-0000-0000-000045380000}"/>
    <cellStyle name="Normal 59" xfId="14401" xr:uid="{00000000-0005-0000-0000-000046380000}"/>
    <cellStyle name="Normal 59 10" xfId="14402" xr:uid="{00000000-0005-0000-0000-000047380000}"/>
    <cellStyle name="Normal 59 11" xfId="14403" xr:uid="{00000000-0005-0000-0000-000048380000}"/>
    <cellStyle name="Normal 59 12" xfId="14404" xr:uid="{00000000-0005-0000-0000-000049380000}"/>
    <cellStyle name="Normal 59 13" xfId="14405" xr:uid="{00000000-0005-0000-0000-00004A380000}"/>
    <cellStyle name="Normal 59 14" xfId="14406" xr:uid="{00000000-0005-0000-0000-00004B380000}"/>
    <cellStyle name="Normal 59 15" xfId="14407" xr:uid="{00000000-0005-0000-0000-00004C380000}"/>
    <cellStyle name="Normal 59 16" xfId="14408" xr:uid="{00000000-0005-0000-0000-00004D380000}"/>
    <cellStyle name="Normal 59 17" xfId="14409" xr:uid="{00000000-0005-0000-0000-00004E380000}"/>
    <cellStyle name="Normal 59 18" xfId="14410" xr:uid="{00000000-0005-0000-0000-00004F380000}"/>
    <cellStyle name="Normal 59 19" xfId="14411" xr:uid="{00000000-0005-0000-0000-000050380000}"/>
    <cellStyle name="Normal 59 2" xfId="14412" xr:uid="{00000000-0005-0000-0000-000051380000}"/>
    <cellStyle name="Normal 59 20" xfId="14413" xr:uid="{00000000-0005-0000-0000-000052380000}"/>
    <cellStyle name="Normal 59 21" xfId="14414" xr:uid="{00000000-0005-0000-0000-000053380000}"/>
    <cellStyle name="Normal 59 22" xfId="14415" xr:uid="{00000000-0005-0000-0000-000054380000}"/>
    <cellStyle name="Normal 59 23" xfId="14416" xr:uid="{00000000-0005-0000-0000-000055380000}"/>
    <cellStyle name="Normal 59 3" xfId="14417" xr:uid="{00000000-0005-0000-0000-000056380000}"/>
    <cellStyle name="Normal 59 4" xfId="14418" xr:uid="{00000000-0005-0000-0000-000057380000}"/>
    <cellStyle name="Normal 59 5" xfId="14419" xr:uid="{00000000-0005-0000-0000-000058380000}"/>
    <cellStyle name="Normal 59 6" xfId="14420" xr:uid="{00000000-0005-0000-0000-000059380000}"/>
    <cellStyle name="Normal 59 7" xfId="14421" xr:uid="{00000000-0005-0000-0000-00005A380000}"/>
    <cellStyle name="Normal 59 8" xfId="14422" xr:uid="{00000000-0005-0000-0000-00005B380000}"/>
    <cellStyle name="Normal 59 9" xfId="14423" xr:uid="{00000000-0005-0000-0000-00005C380000}"/>
    <cellStyle name="Normal 6" xfId="14424" xr:uid="{00000000-0005-0000-0000-00005D380000}"/>
    <cellStyle name="Normal 6 10" xfId="14425" xr:uid="{00000000-0005-0000-0000-00005E380000}"/>
    <cellStyle name="Normal 6 10 2" xfId="14426" xr:uid="{00000000-0005-0000-0000-00005F380000}"/>
    <cellStyle name="Normal 6 10 3" xfId="14427" xr:uid="{00000000-0005-0000-0000-000060380000}"/>
    <cellStyle name="Normal 6 10 4" xfId="14428" xr:uid="{00000000-0005-0000-0000-000061380000}"/>
    <cellStyle name="Normal 6 10 5" xfId="14429" xr:uid="{00000000-0005-0000-0000-000062380000}"/>
    <cellStyle name="Normal 6 10 6" xfId="14430" xr:uid="{00000000-0005-0000-0000-000063380000}"/>
    <cellStyle name="Normal 6 11" xfId="14431" xr:uid="{00000000-0005-0000-0000-000064380000}"/>
    <cellStyle name="Normal 6 11 2" xfId="14432" xr:uid="{00000000-0005-0000-0000-000065380000}"/>
    <cellStyle name="Normal 6 11 3" xfId="14433" xr:uid="{00000000-0005-0000-0000-000066380000}"/>
    <cellStyle name="Normal 6 11 4" xfId="14434" xr:uid="{00000000-0005-0000-0000-000067380000}"/>
    <cellStyle name="Normal 6 11 5" xfId="14435" xr:uid="{00000000-0005-0000-0000-000068380000}"/>
    <cellStyle name="Normal 6 11 6" xfId="14436" xr:uid="{00000000-0005-0000-0000-000069380000}"/>
    <cellStyle name="Normal 6 12" xfId="14437" xr:uid="{00000000-0005-0000-0000-00006A380000}"/>
    <cellStyle name="Normal 6 12 2" xfId="14438" xr:uid="{00000000-0005-0000-0000-00006B380000}"/>
    <cellStyle name="Normal 6 12 3" xfId="14439" xr:uid="{00000000-0005-0000-0000-00006C380000}"/>
    <cellStyle name="Normal 6 13" xfId="14440" xr:uid="{00000000-0005-0000-0000-00006D380000}"/>
    <cellStyle name="Normal 6 13 2" xfId="14441" xr:uid="{00000000-0005-0000-0000-00006E380000}"/>
    <cellStyle name="Normal 6 13 3" xfId="14442" xr:uid="{00000000-0005-0000-0000-00006F380000}"/>
    <cellStyle name="Normal 6 14" xfId="14443" xr:uid="{00000000-0005-0000-0000-000070380000}"/>
    <cellStyle name="Normal 6 15" xfId="14444" xr:uid="{00000000-0005-0000-0000-000071380000}"/>
    <cellStyle name="Normal 6 16" xfId="14445" xr:uid="{00000000-0005-0000-0000-000072380000}"/>
    <cellStyle name="Normal 6 17" xfId="14446" xr:uid="{00000000-0005-0000-0000-000073380000}"/>
    <cellStyle name="Normal 6 18" xfId="14447" xr:uid="{00000000-0005-0000-0000-000074380000}"/>
    <cellStyle name="Normal 6 18 2" xfId="25434" xr:uid="{B2686C17-31B1-42E5-BDE7-455D96988A13}"/>
    <cellStyle name="Normal 6 19" xfId="14448" xr:uid="{00000000-0005-0000-0000-000075380000}"/>
    <cellStyle name="Normal 6 2" xfId="14449" xr:uid="{00000000-0005-0000-0000-000076380000}"/>
    <cellStyle name="Normal 6 2 2" xfId="14450" xr:uid="{00000000-0005-0000-0000-000077380000}"/>
    <cellStyle name="Normal 6 2 2 2" xfId="14451" xr:uid="{00000000-0005-0000-0000-000078380000}"/>
    <cellStyle name="Normal 6 2 2 3" xfId="14452" xr:uid="{00000000-0005-0000-0000-000079380000}"/>
    <cellStyle name="Normal 6 2 3" xfId="14453" xr:uid="{00000000-0005-0000-0000-00007A380000}"/>
    <cellStyle name="Normal 6 2 3 2" xfId="14454" xr:uid="{00000000-0005-0000-0000-00007B380000}"/>
    <cellStyle name="Normal 6 2 3 3" xfId="14455" xr:uid="{00000000-0005-0000-0000-00007C380000}"/>
    <cellStyle name="Normal 6 2 4" xfId="14456" xr:uid="{00000000-0005-0000-0000-00007D380000}"/>
    <cellStyle name="Normal 6 2 4 2" xfId="14457" xr:uid="{00000000-0005-0000-0000-00007E380000}"/>
    <cellStyle name="Normal 6 2 5" xfId="14458" xr:uid="{00000000-0005-0000-0000-00007F380000}"/>
    <cellStyle name="Normal 6 2 6" xfId="14459" xr:uid="{00000000-0005-0000-0000-000080380000}"/>
    <cellStyle name="Normal 6 2_TM TECHNOLOGIES" xfId="14460" xr:uid="{00000000-0005-0000-0000-000081380000}"/>
    <cellStyle name="Normal 6 20" xfId="14461" xr:uid="{00000000-0005-0000-0000-000082380000}"/>
    <cellStyle name="Normal 6 21" xfId="14462" xr:uid="{00000000-0005-0000-0000-000083380000}"/>
    <cellStyle name="Normal 6 21 2" xfId="14463" xr:uid="{00000000-0005-0000-0000-000084380000}"/>
    <cellStyle name="Normal 6 22" xfId="14464" xr:uid="{00000000-0005-0000-0000-000085380000}"/>
    <cellStyle name="Normal 6 23" xfId="14465" xr:uid="{00000000-0005-0000-0000-000086380000}"/>
    <cellStyle name="Normal 6 3" xfId="14466" xr:uid="{00000000-0005-0000-0000-000087380000}"/>
    <cellStyle name="Normal 6 3 2" xfId="14467" xr:uid="{00000000-0005-0000-0000-000088380000}"/>
    <cellStyle name="Normal 6 3 2 2" xfId="14468" xr:uid="{00000000-0005-0000-0000-000089380000}"/>
    <cellStyle name="Normal 6 3 2 3" xfId="14469" xr:uid="{00000000-0005-0000-0000-00008A380000}"/>
    <cellStyle name="Normal 6 3 3" xfId="14470" xr:uid="{00000000-0005-0000-0000-00008B380000}"/>
    <cellStyle name="Normal 6 3 3 2" xfId="14471" xr:uid="{00000000-0005-0000-0000-00008C380000}"/>
    <cellStyle name="Normal 6 3 3 3" xfId="14472" xr:uid="{00000000-0005-0000-0000-00008D380000}"/>
    <cellStyle name="Normal 6 3 4" xfId="14473" xr:uid="{00000000-0005-0000-0000-00008E380000}"/>
    <cellStyle name="Normal 6 3 4 2" xfId="14474" xr:uid="{00000000-0005-0000-0000-00008F380000}"/>
    <cellStyle name="Normal 6 3 5" xfId="14475" xr:uid="{00000000-0005-0000-0000-000090380000}"/>
    <cellStyle name="Normal 6 3 6" xfId="14476" xr:uid="{00000000-0005-0000-0000-000091380000}"/>
    <cellStyle name="Normal 6 3_TM TECHNOLOGIES" xfId="14477" xr:uid="{00000000-0005-0000-0000-000092380000}"/>
    <cellStyle name="Normal 6 4" xfId="14478" xr:uid="{00000000-0005-0000-0000-000093380000}"/>
    <cellStyle name="Normal 6 4 2" xfId="14479" xr:uid="{00000000-0005-0000-0000-000094380000}"/>
    <cellStyle name="Normal 6 4 2 2" xfId="14480" xr:uid="{00000000-0005-0000-0000-000095380000}"/>
    <cellStyle name="Normal 6 4 2 3" xfId="14481" xr:uid="{00000000-0005-0000-0000-000096380000}"/>
    <cellStyle name="Normal 6 4 3" xfId="14482" xr:uid="{00000000-0005-0000-0000-000097380000}"/>
    <cellStyle name="Normal 6 4 3 2" xfId="14483" xr:uid="{00000000-0005-0000-0000-000098380000}"/>
    <cellStyle name="Normal 6 4 3 3" xfId="14484" xr:uid="{00000000-0005-0000-0000-000099380000}"/>
    <cellStyle name="Normal 6 4 4" xfId="14485" xr:uid="{00000000-0005-0000-0000-00009A380000}"/>
    <cellStyle name="Normal 6 4 4 2" xfId="14486" xr:uid="{00000000-0005-0000-0000-00009B380000}"/>
    <cellStyle name="Normal 6 4 4 3" xfId="14487" xr:uid="{00000000-0005-0000-0000-00009C380000}"/>
    <cellStyle name="Normal 6 4 5" xfId="14488" xr:uid="{00000000-0005-0000-0000-00009D380000}"/>
    <cellStyle name="Normal 6 4 5 2" xfId="14489" xr:uid="{00000000-0005-0000-0000-00009E380000}"/>
    <cellStyle name="Normal 6 4 6" xfId="14490" xr:uid="{00000000-0005-0000-0000-00009F380000}"/>
    <cellStyle name="Normal 6 5" xfId="14491" xr:uid="{00000000-0005-0000-0000-0000A0380000}"/>
    <cellStyle name="Normal 6 5 2" xfId="14492" xr:uid="{00000000-0005-0000-0000-0000A1380000}"/>
    <cellStyle name="Normal 6 5 3" xfId="14493" xr:uid="{00000000-0005-0000-0000-0000A2380000}"/>
    <cellStyle name="Normal 6 5 4" xfId="14494" xr:uid="{00000000-0005-0000-0000-0000A3380000}"/>
    <cellStyle name="Normal 6 5 5" xfId="14495" xr:uid="{00000000-0005-0000-0000-0000A4380000}"/>
    <cellStyle name="Normal 6 5 6" xfId="14496" xr:uid="{00000000-0005-0000-0000-0000A5380000}"/>
    <cellStyle name="Normal 6 6" xfId="14497" xr:uid="{00000000-0005-0000-0000-0000A6380000}"/>
    <cellStyle name="Normal 6 6 2" xfId="14498" xr:uid="{00000000-0005-0000-0000-0000A7380000}"/>
    <cellStyle name="Normal 6 6 3" xfId="14499" xr:uid="{00000000-0005-0000-0000-0000A8380000}"/>
    <cellStyle name="Normal 6 6 4" xfId="14500" xr:uid="{00000000-0005-0000-0000-0000A9380000}"/>
    <cellStyle name="Normal 6 6 5" xfId="14501" xr:uid="{00000000-0005-0000-0000-0000AA380000}"/>
    <cellStyle name="Normal 6 6 6" xfId="14502" xr:uid="{00000000-0005-0000-0000-0000AB380000}"/>
    <cellStyle name="Normal 6 7" xfId="14503" xr:uid="{00000000-0005-0000-0000-0000AC380000}"/>
    <cellStyle name="Normal 6 7 2" xfId="14504" xr:uid="{00000000-0005-0000-0000-0000AD380000}"/>
    <cellStyle name="Normal 6 7 3" xfId="14505" xr:uid="{00000000-0005-0000-0000-0000AE380000}"/>
    <cellStyle name="Normal 6 7 4" xfId="14506" xr:uid="{00000000-0005-0000-0000-0000AF380000}"/>
    <cellStyle name="Normal 6 7 5" xfId="14507" xr:uid="{00000000-0005-0000-0000-0000B0380000}"/>
    <cellStyle name="Normal 6 7 6" xfId="14508" xr:uid="{00000000-0005-0000-0000-0000B1380000}"/>
    <cellStyle name="Normal 6 8" xfId="14509" xr:uid="{00000000-0005-0000-0000-0000B2380000}"/>
    <cellStyle name="Normal 6 8 2" xfId="14510" xr:uid="{00000000-0005-0000-0000-0000B3380000}"/>
    <cellStyle name="Normal 6 8 3" xfId="14511" xr:uid="{00000000-0005-0000-0000-0000B4380000}"/>
    <cellStyle name="Normal 6 8 4" xfId="14512" xr:uid="{00000000-0005-0000-0000-0000B5380000}"/>
    <cellStyle name="Normal 6 8 5" xfId="14513" xr:uid="{00000000-0005-0000-0000-0000B6380000}"/>
    <cellStyle name="Normal 6 8 6" xfId="14514" xr:uid="{00000000-0005-0000-0000-0000B7380000}"/>
    <cellStyle name="Normal 6 9" xfId="14515" xr:uid="{00000000-0005-0000-0000-0000B8380000}"/>
    <cellStyle name="Normal 6 9 2" xfId="14516" xr:uid="{00000000-0005-0000-0000-0000B9380000}"/>
    <cellStyle name="Normal 6 9 3" xfId="14517" xr:uid="{00000000-0005-0000-0000-0000BA380000}"/>
    <cellStyle name="Normal 6 9 4" xfId="14518" xr:uid="{00000000-0005-0000-0000-0000BB380000}"/>
    <cellStyle name="Normal 6 9 5" xfId="14519" xr:uid="{00000000-0005-0000-0000-0000BC380000}"/>
    <cellStyle name="Normal 6 9 6" xfId="14520" xr:uid="{00000000-0005-0000-0000-0000BD380000}"/>
    <cellStyle name="Normal 60" xfId="14521" xr:uid="{00000000-0005-0000-0000-0000BE380000}"/>
    <cellStyle name="Normal 60 10" xfId="14522" xr:uid="{00000000-0005-0000-0000-0000BF380000}"/>
    <cellStyle name="Normal 60 11" xfId="14523" xr:uid="{00000000-0005-0000-0000-0000C0380000}"/>
    <cellStyle name="Normal 60 12" xfId="14524" xr:uid="{00000000-0005-0000-0000-0000C1380000}"/>
    <cellStyle name="Normal 60 13" xfId="14525" xr:uid="{00000000-0005-0000-0000-0000C2380000}"/>
    <cellStyle name="Normal 60 14" xfId="14526" xr:uid="{00000000-0005-0000-0000-0000C3380000}"/>
    <cellStyle name="Normal 60 15" xfId="14527" xr:uid="{00000000-0005-0000-0000-0000C4380000}"/>
    <cellStyle name="Normal 60 16" xfId="14528" xr:uid="{00000000-0005-0000-0000-0000C5380000}"/>
    <cellStyle name="Normal 60 17" xfId="14529" xr:uid="{00000000-0005-0000-0000-0000C6380000}"/>
    <cellStyle name="Normal 60 18" xfId="14530" xr:uid="{00000000-0005-0000-0000-0000C7380000}"/>
    <cellStyle name="Normal 60 19" xfId="14531" xr:uid="{00000000-0005-0000-0000-0000C8380000}"/>
    <cellStyle name="Normal 60 2" xfId="14532" xr:uid="{00000000-0005-0000-0000-0000C9380000}"/>
    <cellStyle name="Normal 60 20" xfId="14533" xr:uid="{00000000-0005-0000-0000-0000CA380000}"/>
    <cellStyle name="Normal 60 21" xfId="14534" xr:uid="{00000000-0005-0000-0000-0000CB380000}"/>
    <cellStyle name="Normal 60 22" xfId="14535" xr:uid="{00000000-0005-0000-0000-0000CC380000}"/>
    <cellStyle name="Normal 60 23" xfId="14536" xr:uid="{00000000-0005-0000-0000-0000CD380000}"/>
    <cellStyle name="Normal 60 3" xfId="14537" xr:uid="{00000000-0005-0000-0000-0000CE380000}"/>
    <cellStyle name="Normal 60 4" xfId="14538" xr:uid="{00000000-0005-0000-0000-0000CF380000}"/>
    <cellStyle name="Normal 60 5" xfId="14539" xr:uid="{00000000-0005-0000-0000-0000D0380000}"/>
    <cellStyle name="Normal 60 6" xfId="14540" xr:uid="{00000000-0005-0000-0000-0000D1380000}"/>
    <cellStyle name="Normal 60 7" xfId="14541" xr:uid="{00000000-0005-0000-0000-0000D2380000}"/>
    <cellStyle name="Normal 60 8" xfId="14542" xr:uid="{00000000-0005-0000-0000-0000D3380000}"/>
    <cellStyle name="Normal 60 9" xfId="14543" xr:uid="{00000000-0005-0000-0000-0000D4380000}"/>
    <cellStyle name="Normal 61" xfId="14544" xr:uid="{00000000-0005-0000-0000-0000D5380000}"/>
    <cellStyle name="Normal 61 10" xfId="14545" xr:uid="{00000000-0005-0000-0000-0000D6380000}"/>
    <cellStyle name="Normal 61 11" xfId="14546" xr:uid="{00000000-0005-0000-0000-0000D7380000}"/>
    <cellStyle name="Normal 61 12" xfId="14547" xr:uid="{00000000-0005-0000-0000-0000D8380000}"/>
    <cellStyle name="Normal 61 13" xfId="14548" xr:uid="{00000000-0005-0000-0000-0000D9380000}"/>
    <cellStyle name="Normal 61 14" xfId="14549" xr:uid="{00000000-0005-0000-0000-0000DA380000}"/>
    <cellStyle name="Normal 61 15" xfId="14550" xr:uid="{00000000-0005-0000-0000-0000DB380000}"/>
    <cellStyle name="Normal 61 16" xfId="14551" xr:uid="{00000000-0005-0000-0000-0000DC380000}"/>
    <cellStyle name="Normal 61 17" xfId="14552" xr:uid="{00000000-0005-0000-0000-0000DD380000}"/>
    <cellStyle name="Normal 61 18" xfId="14553" xr:uid="{00000000-0005-0000-0000-0000DE380000}"/>
    <cellStyle name="Normal 61 19" xfId="14554" xr:uid="{00000000-0005-0000-0000-0000DF380000}"/>
    <cellStyle name="Normal 61 2" xfId="14555" xr:uid="{00000000-0005-0000-0000-0000E0380000}"/>
    <cellStyle name="Normal 61 20" xfId="14556" xr:uid="{00000000-0005-0000-0000-0000E1380000}"/>
    <cellStyle name="Normal 61 21" xfId="14557" xr:uid="{00000000-0005-0000-0000-0000E2380000}"/>
    <cellStyle name="Normal 61 22" xfId="14558" xr:uid="{00000000-0005-0000-0000-0000E3380000}"/>
    <cellStyle name="Normal 61 23" xfId="14559" xr:uid="{00000000-0005-0000-0000-0000E4380000}"/>
    <cellStyle name="Normal 61 3" xfId="14560" xr:uid="{00000000-0005-0000-0000-0000E5380000}"/>
    <cellStyle name="Normal 61 4" xfId="14561" xr:uid="{00000000-0005-0000-0000-0000E6380000}"/>
    <cellStyle name="Normal 61 5" xfId="14562" xr:uid="{00000000-0005-0000-0000-0000E7380000}"/>
    <cellStyle name="Normal 61 6" xfId="14563" xr:uid="{00000000-0005-0000-0000-0000E8380000}"/>
    <cellStyle name="Normal 61 7" xfId="14564" xr:uid="{00000000-0005-0000-0000-0000E9380000}"/>
    <cellStyle name="Normal 61 8" xfId="14565" xr:uid="{00000000-0005-0000-0000-0000EA380000}"/>
    <cellStyle name="Normal 61 9" xfId="14566" xr:uid="{00000000-0005-0000-0000-0000EB380000}"/>
    <cellStyle name="Normal 62" xfId="14567" xr:uid="{00000000-0005-0000-0000-0000EC380000}"/>
    <cellStyle name="Normal 62 10" xfId="14568" xr:uid="{00000000-0005-0000-0000-0000ED380000}"/>
    <cellStyle name="Normal 62 11" xfId="14569" xr:uid="{00000000-0005-0000-0000-0000EE380000}"/>
    <cellStyle name="Normal 62 12" xfId="14570" xr:uid="{00000000-0005-0000-0000-0000EF380000}"/>
    <cellStyle name="Normal 62 13" xfId="14571" xr:uid="{00000000-0005-0000-0000-0000F0380000}"/>
    <cellStyle name="Normal 62 14" xfId="14572" xr:uid="{00000000-0005-0000-0000-0000F1380000}"/>
    <cellStyle name="Normal 62 15" xfId="14573" xr:uid="{00000000-0005-0000-0000-0000F2380000}"/>
    <cellStyle name="Normal 62 16" xfId="14574" xr:uid="{00000000-0005-0000-0000-0000F3380000}"/>
    <cellStyle name="Normal 62 17" xfId="14575" xr:uid="{00000000-0005-0000-0000-0000F4380000}"/>
    <cellStyle name="Normal 62 18" xfId="14576" xr:uid="{00000000-0005-0000-0000-0000F5380000}"/>
    <cellStyle name="Normal 62 19" xfId="14577" xr:uid="{00000000-0005-0000-0000-0000F6380000}"/>
    <cellStyle name="Normal 62 2" xfId="14578" xr:uid="{00000000-0005-0000-0000-0000F7380000}"/>
    <cellStyle name="Normal 62 20" xfId="14579" xr:uid="{00000000-0005-0000-0000-0000F8380000}"/>
    <cellStyle name="Normal 62 21" xfId="14580" xr:uid="{00000000-0005-0000-0000-0000F9380000}"/>
    <cellStyle name="Normal 62 22" xfId="14581" xr:uid="{00000000-0005-0000-0000-0000FA380000}"/>
    <cellStyle name="Normal 62 23" xfId="14582" xr:uid="{00000000-0005-0000-0000-0000FB380000}"/>
    <cellStyle name="Normal 62 3" xfId="14583" xr:uid="{00000000-0005-0000-0000-0000FC380000}"/>
    <cellStyle name="Normal 62 4" xfId="14584" xr:uid="{00000000-0005-0000-0000-0000FD380000}"/>
    <cellStyle name="Normal 62 5" xfId="14585" xr:uid="{00000000-0005-0000-0000-0000FE380000}"/>
    <cellStyle name="Normal 62 6" xfId="14586" xr:uid="{00000000-0005-0000-0000-0000FF380000}"/>
    <cellStyle name="Normal 62 7" xfId="14587" xr:uid="{00000000-0005-0000-0000-000000390000}"/>
    <cellStyle name="Normal 62 8" xfId="14588" xr:uid="{00000000-0005-0000-0000-000001390000}"/>
    <cellStyle name="Normal 62 9" xfId="14589" xr:uid="{00000000-0005-0000-0000-000002390000}"/>
    <cellStyle name="Normal 63" xfId="14590" xr:uid="{00000000-0005-0000-0000-000003390000}"/>
    <cellStyle name="Normal 63 10" xfId="14591" xr:uid="{00000000-0005-0000-0000-000004390000}"/>
    <cellStyle name="Normal 63 11" xfId="14592" xr:uid="{00000000-0005-0000-0000-000005390000}"/>
    <cellStyle name="Normal 63 12" xfId="14593" xr:uid="{00000000-0005-0000-0000-000006390000}"/>
    <cellStyle name="Normal 63 13" xfId="14594" xr:uid="{00000000-0005-0000-0000-000007390000}"/>
    <cellStyle name="Normal 63 14" xfId="14595" xr:uid="{00000000-0005-0000-0000-000008390000}"/>
    <cellStyle name="Normal 63 15" xfId="14596" xr:uid="{00000000-0005-0000-0000-000009390000}"/>
    <cellStyle name="Normal 63 16" xfId="14597" xr:uid="{00000000-0005-0000-0000-00000A390000}"/>
    <cellStyle name="Normal 63 17" xfId="14598" xr:uid="{00000000-0005-0000-0000-00000B390000}"/>
    <cellStyle name="Normal 63 18" xfId="14599" xr:uid="{00000000-0005-0000-0000-00000C390000}"/>
    <cellStyle name="Normal 63 19" xfId="14600" xr:uid="{00000000-0005-0000-0000-00000D390000}"/>
    <cellStyle name="Normal 63 2" xfId="14601" xr:uid="{00000000-0005-0000-0000-00000E390000}"/>
    <cellStyle name="Normal 63 20" xfId="14602" xr:uid="{00000000-0005-0000-0000-00000F390000}"/>
    <cellStyle name="Normal 63 21" xfId="14603" xr:uid="{00000000-0005-0000-0000-000010390000}"/>
    <cellStyle name="Normal 63 22" xfId="14604" xr:uid="{00000000-0005-0000-0000-000011390000}"/>
    <cellStyle name="Normal 63 23" xfId="14605" xr:uid="{00000000-0005-0000-0000-000012390000}"/>
    <cellStyle name="Normal 63 3" xfId="14606" xr:uid="{00000000-0005-0000-0000-000013390000}"/>
    <cellStyle name="Normal 63 4" xfId="14607" xr:uid="{00000000-0005-0000-0000-000014390000}"/>
    <cellStyle name="Normal 63 5" xfId="14608" xr:uid="{00000000-0005-0000-0000-000015390000}"/>
    <cellStyle name="Normal 63 6" xfId="14609" xr:uid="{00000000-0005-0000-0000-000016390000}"/>
    <cellStyle name="Normal 63 7" xfId="14610" xr:uid="{00000000-0005-0000-0000-000017390000}"/>
    <cellStyle name="Normal 63 8" xfId="14611" xr:uid="{00000000-0005-0000-0000-000018390000}"/>
    <cellStyle name="Normal 63 9" xfId="14612" xr:uid="{00000000-0005-0000-0000-000019390000}"/>
    <cellStyle name="Normal 64" xfId="14613" xr:uid="{00000000-0005-0000-0000-00001A390000}"/>
    <cellStyle name="Normal 64 10" xfId="14614" xr:uid="{00000000-0005-0000-0000-00001B390000}"/>
    <cellStyle name="Normal 64 11" xfId="14615" xr:uid="{00000000-0005-0000-0000-00001C390000}"/>
    <cellStyle name="Normal 64 12" xfId="14616" xr:uid="{00000000-0005-0000-0000-00001D390000}"/>
    <cellStyle name="Normal 64 13" xfId="14617" xr:uid="{00000000-0005-0000-0000-00001E390000}"/>
    <cellStyle name="Normal 64 14" xfId="14618" xr:uid="{00000000-0005-0000-0000-00001F390000}"/>
    <cellStyle name="Normal 64 15" xfId="14619" xr:uid="{00000000-0005-0000-0000-000020390000}"/>
    <cellStyle name="Normal 64 16" xfId="14620" xr:uid="{00000000-0005-0000-0000-000021390000}"/>
    <cellStyle name="Normal 64 17" xfId="14621" xr:uid="{00000000-0005-0000-0000-000022390000}"/>
    <cellStyle name="Normal 64 18" xfId="14622" xr:uid="{00000000-0005-0000-0000-000023390000}"/>
    <cellStyle name="Normal 64 19" xfId="14623" xr:uid="{00000000-0005-0000-0000-000024390000}"/>
    <cellStyle name="Normal 64 2" xfId="14624" xr:uid="{00000000-0005-0000-0000-000025390000}"/>
    <cellStyle name="Normal 64 20" xfId="14625" xr:uid="{00000000-0005-0000-0000-000026390000}"/>
    <cellStyle name="Normal 64 21" xfId="14626" xr:uid="{00000000-0005-0000-0000-000027390000}"/>
    <cellStyle name="Normal 64 22" xfId="14627" xr:uid="{00000000-0005-0000-0000-000028390000}"/>
    <cellStyle name="Normal 64 23" xfId="14628" xr:uid="{00000000-0005-0000-0000-000029390000}"/>
    <cellStyle name="Normal 64 3" xfId="14629" xr:uid="{00000000-0005-0000-0000-00002A390000}"/>
    <cellStyle name="Normal 64 4" xfId="14630" xr:uid="{00000000-0005-0000-0000-00002B390000}"/>
    <cellStyle name="Normal 64 5" xfId="14631" xr:uid="{00000000-0005-0000-0000-00002C390000}"/>
    <cellStyle name="Normal 64 6" xfId="14632" xr:uid="{00000000-0005-0000-0000-00002D390000}"/>
    <cellStyle name="Normal 64 7" xfId="14633" xr:uid="{00000000-0005-0000-0000-00002E390000}"/>
    <cellStyle name="Normal 64 8" xfId="14634" xr:uid="{00000000-0005-0000-0000-00002F390000}"/>
    <cellStyle name="Normal 64 9" xfId="14635" xr:uid="{00000000-0005-0000-0000-000030390000}"/>
    <cellStyle name="Normal 65" xfId="14636" xr:uid="{00000000-0005-0000-0000-000031390000}"/>
    <cellStyle name="Normal 65 10" xfId="14637" xr:uid="{00000000-0005-0000-0000-000032390000}"/>
    <cellStyle name="Normal 65 11" xfId="14638" xr:uid="{00000000-0005-0000-0000-000033390000}"/>
    <cellStyle name="Normal 65 12" xfId="14639" xr:uid="{00000000-0005-0000-0000-000034390000}"/>
    <cellStyle name="Normal 65 13" xfId="14640" xr:uid="{00000000-0005-0000-0000-000035390000}"/>
    <cellStyle name="Normal 65 14" xfId="14641" xr:uid="{00000000-0005-0000-0000-000036390000}"/>
    <cellStyle name="Normal 65 15" xfId="14642" xr:uid="{00000000-0005-0000-0000-000037390000}"/>
    <cellStyle name="Normal 65 16" xfId="14643" xr:uid="{00000000-0005-0000-0000-000038390000}"/>
    <cellStyle name="Normal 65 17" xfId="14644" xr:uid="{00000000-0005-0000-0000-000039390000}"/>
    <cellStyle name="Normal 65 18" xfId="14645" xr:uid="{00000000-0005-0000-0000-00003A390000}"/>
    <cellStyle name="Normal 65 19" xfId="14646" xr:uid="{00000000-0005-0000-0000-00003B390000}"/>
    <cellStyle name="Normal 65 2" xfId="14647" xr:uid="{00000000-0005-0000-0000-00003C390000}"/>
    <cellStyle name="Normal 65 20" xfId="14648" xr:uid="{00000000-0005-0000-0000-00003D390000}"/>
    <cellStyle name="Normal 65 21" xfId="14649" xr:uid="{00000000-0005-0000-0000-00003E390000}"/>
    <cellStyle name="Normal 65 22" xfId="14650" xr:uid="{00000000-0005-0000-0000-00003F390000}"/>
    <cellStyle name="Normal 65 23" xfId="14651" xr:uid="{00000000-0005-0000-0000-000040390000}"/>
    <cellStyle name="Normal 65 3" xfId="14652" xr:uid="{00000000-0005-0000-0000-000041390000}"/>
    <cellStyle name="Normal 65 4" xfId="14653" xr:uid="{00000000-0005-0000-0000-000042390000}"/>
    <cellStyle name="Normal 65 5" xfId="14654" xr:uid="{00000000-0005-0000-0000-000043390000}"/>
    <cellStyle name="Normal 65 6" xfId="14655" xr:uid="{00000000-0005-0000-0000-000044390000}"/>
    <cellStyle name="Normal 65 7" xfId="14656" xr:uid="{00000000-0005-0000-0000-000045390000}"/>
    <cellStyle name="Normal 65 8" xfId="14657" xr:uid="{00000000-0005-0000-0000-000046390000}"/>
    <cellStyle name="Normal 65 9" xfId="14658" xr:uid="{00000000-0005-0000-0000-000047390000}"/>
    <cellStyle name="Normal 66" xfId="14659" xr:uid="{00000000-0005-0000-0000-000048390000}"/>
    <cellStyle name="Normal 66 10" xfId="14660" xr:uid="{00000000-0005-0000-0000-000049390000}"/>
    <cellStyle name="Normal 66 11" xfId="14661" xr:uid="{00000000-0005-0000-0000-00004A390000}"/>
    <cellStyle name="Normal 66 12" xfId="14662" xr:uid="{00000000-0005-0000-0000-00004B390000}"/>
    <cellStyle name="Normal 66 13" xfId="14663" xr:uid="{00000000-0005-0000-0000-00004C390000}"/>
    <cellStyle name="Normal 66 14" xfId="14664" xr:uid="{00000000-0005-0000-0000-00004D390000}"/>
    <cellStyle name="Normal 66 15" xfId="14665" xr:uid="{00000000-0005-0000-0000-00004E390000}"/>
    <cellStyle name="Normal 66 16" xfId="14666" xr:uid="{00000000-0005-0000-0000-00004F390000}"/>
    <cellStyle name="Normal 66 17" xfId="14667" xr:uid="{00000000-0005-0000-0000-000050390000}"/>
    <cellStyle name="Normal 66 18" xfId="14668" xr:uid="{00000000-0005-0000-0000-000051390000}"/>
    <cellStyle name="Normal 66 19" xfId="14669" xr:uid="{00000000-0005-0000-0000-000052390000}"/>
    <cellStyle name="Normal 66 2" xfId="14670" xr:uid="{00000000-0005-0000-0000-000053390000}"/>
    <cellStyle name="Normal 66 20" xfId="14671" xr:uid="{00000000-0005-0000-0000-000054390000}"/>
    <cellStyle name="Normal 66 21" xfId="14672" xr:uid="{00000000-0005-0000-0000-000055390000}"/>
    <cellStyle name="Normal 66 22" xfId="14673" xr:uid="{00000000-0005-0000-0000-000056390000}"/>
    <cellStyle name="Normal 66 23" xfId="14674" xr:uid="{00000000-0005-0000-0000-000057390000}"/>
    <cellStyle name="Normal 66 3" xfId="14675" xr:uid="{00000000-0005-0000-0000-000058390000}"/>
    <cellStyle name="Normal 66 4" xfId="14676" xr:uid="{00000000-0005-0000-0000-000059390000}"/>
    <cellStyle name="Normal 66 5" xfId="14677" xr:uid="{00000000-0005-0000-0000-00005A390000}"/>
    <cellStyle name="Normal 66 6" xfId="14678" xr:uid="{00000000-0005-0000-0000-00005B390000}"/>
    <cellStyle name="Normal 66 7" xfId="14679" xr:uid="{00000000-0005-0000-0000-00005C390000}"/>
    <cellStyle name="Normal 66 8" xfId="14680" xr:uid="{00000000-0005-0000-0000-00005D390000}"/>
    <cellStyle name="Normal 66 9" xfId="14681" xr:uid="{00000000-0005-0000-0000-00005E390000}"/>
    <cellStyle name="Normal 67" xfId="14682" xr:uid="{00000000-0005-0000-0000-00005F390000}"/>
    <cellStyle name="Normal 67 10" xfId="14683" xr:uid="{00000000-0005-0000-0000-000060390000}"/>
    <cellStyle name="Normal 67 11" xfId="14684" xr:uid="{00000000-0005-0000-0000-000061390000}"/>
    <cellStyle name="Normal 67 12" xfId="14685" xr:uid="{00000000-0005-0000-0000-000062390000}"/>
    <cellStyle name="Normal 67 13" xfId="14686" xr:uid="{00000000-0005-0000-0000-000063390000}"/>
    <cellStyle name="Normal 67 14" xfId="14687" xr:uid="{00000000-0005-0000-0000-000064390000}"/>
    <cellStyle name="Normal 67 15" xfId="14688" xr:uid="{00000000-0005-0000-0000-000065390000}"/>
    <cellStyle name="Normal 67 16" xfId="14689" xr:uid="{00000000-0005-0000-0000-000066390000}"/>
    <cellStyle name="Normal 67 17" xfId="14690" xr:uid="{00000000-0005-0000-0000-000067390000}"/>
    <cellStyle name="Normal 67 18" xfId="14691" xr:uid="{00000000-0005-0000-0000-000068390000}"/>
    <cellStyle name="Normal 67 19" xfId="14692" xr:uid="{00000000-0005-0000-0000-000069390000}"/>
    <cellStyle name="Normal 67 2" xfId="14693" xr:uid="{00000000-0005-0000-0000-00006A390000}"/>
    <cellStyle name="Normal 67 20" xfId="14694" xr:uid="{00000000-0005-0000-0000-00006B390000}"/>
    <cellStyle name="Normal 67 21" xfId="14695" xr:uid="{00000000-0005-0000-0000-00006C390000}"/>
    <cellStyle name="Normal 67 22" xfId="14696" xr:uid="{00000000-0005-0000-0000-00006D390000}"/>
    <cellStyle name="Normal 67 23" xfId="14697" xr:uid="{00000000-0005-0000-0000-00006E390000}"/>
    <cellStyle name="Normal 67 3" xfId="14698" xr:uid="{00000000-0005-0000-0000-00006F390000}"/>
    <cellStyle name="Normal 67 4" xfId="14699" xr:uid="{00000000-0005-0000-0000-000070390000}"/>
    <cellStyle name="Normal 67 5" xfId="14700" xr:uid="{00000000-0005-0000-0000-000071390000}"/>
    <cellStyle name="Normal 67 6" xfId="14701" xr:uid="{00000000-0005-0000-0000-000072390000}"/>
    <cellStyle name="Normal 67 7" xfId="14702" xr:uid="{00000000-0005-0000-0000-000073390000}"/>
    <cellStyle name="Normal 67 8" xfId="14703" xr:uid="{00000000-0005-0000-0000-000074390000}"/>
    <cellStyle name="Normal 67 9" xfId="14704" xr:uid="{00000000-0005-0000-0000-000075390000}"/>
    <cellStyle name="Normal 68" xfId="14705" xr:uid="{00000000-0005-0000-0000-000076390000}"/>
    <cellStyle name="Normal 68 10" xfId="14706" xr:uid="{00000000-0005-0000-0000-000077390000}"/>
    <cellStyle name="Normal 68 11" xfId="14707" xr:uid="{00000000-0005-0000-0000-000078390000}"/>
    <cellStyle name="Normal 68 12" xfId="14708" xr:uid="{00000000-0005-0000-0000-000079390000}"/>
    <cellStyle name="Normal 68 13" xfId="14709" xr:uid="{00000000-0005-0000-0000-00007A390000}"/>
    <cellStyle name="Normal 68 14" xfId="14710" xr:uid="{00000000-0005-0000-0000-00007B390000}"/>
    <cellStyle name="Normal 68 15" xfId="14711" xr:uid="{00000000-0005-0000-0000-00007C390000}"/>
    <cellStyle name="Normal 68 16" xfId="14712" xr:uid="{00000000-0005-0000-0000-00007D390000}"/>
    <cellStyle name="Normal 68 17" xfId="14713" xr:uid="{00000000-0005-0000-0000-00007E390000}"/>
    <cellStyle name="Normal 68 18" xfId="14714" xr:uid="{00000000-0005-0000-0000-00007F390000}"/>
    <cellStyle name="Normal 68 19" xfId="14715" xr:uid="{00000000-0005-0000-0000-000080390000}"/>
    <cellStyle name="Normal 68 2" xfId="14716" xr:uid="{00000000-0005-0000-0000-000081390000}"/>
    <cellStyle name="Normal 68 20" xfId="14717" xr:uid="{00000000-0005-0000-0000-000082390000}"/>
    <cellStyle name="Normal 68 21" xfId="14718" xr:uid="{00000000-0005-0000-0000-000083390000}"/>
    <cellStyle name="Normal 68 22" xfId="14719" xr:uid="{00000000-0005-0000-0000-000084390000}"/>
    <cellStyle name="Normal 68 23" xfId="14720" xr:uid="{00000000-0005-0000-0000-000085390000}"/>
    <cellStyle name="Normal 68 3" xfId="14721" xr:uid="{00000000-0005-0000-0000-000086390000}"/>
    <cellStyle name="Normal 68 4" xfId="14722" xr:uid="{00000000-0005-0000-0000-000087390000}"/>
    <cellStyle name="Normal 68 5" xfId="14723" xr:uid="{00000000-0005-0000-0000-000088390000}"/>
    <cellStyle name="Normal 68 6" xfId="14724" xr:uid="{00000000-0005-0000-0000-000089390000}"/>
    <cellStyle name="Normal 68 7" xfId="14725" xr:uid="{00000000-0005-0000-0000-00008A390000}"/>
    <cellStyle name="Normal 68 8" xfId="14726" xr:uid="{00000000-0005-0000-0000-00008B390000}"/>
    <cellStyle name="Normal 68 9" xfId="14727" xr:uid="{00000000-0005-0000-0000-00008C390000}"/>
    <cellStyle name="Normal 69" xfId="14728" xr:uid="{00000000-0005-0000-0000-00008D390000}"/>
    <cellStyle name="Normal 69 10" xfId="14729" xr:uid="{00000000-0005-0000-0000-00008E390000}"/>
    <cellStyle name="Normal 69 11" xfId="14730" xr:uid="{00000000-0005-0000-0000-00008F390000}"/>
    <cellStyle name="Normal 69 12" xfId="14731" xr:uid="{00000000-0005-0000-0000-000090390000}"/>
    <cellStyle name="Normal 69 13" xfId="14732" xr:uid="{00000000-0005-0000-0000-000091390000}"/>
    <cellStyle name="Normal 69 14" xfId="14733" xr:uid="{00000000-0005-0000-0000-000092390000}"/>
    <cellStyle name="Normal 69 15" xfId="14734" xr:uid="{00000000-0005-0000-0000-000093390000}"/>
    <cellStyle name="Normal 69 16" xfId="14735" xr:uid="{00000000-0005-0000-0000-000094390000}"/>
    <cellStyle name="Normal 69 17" xfId="14736" xr:uid="{00000000-0005-0000-0000-000095390000}"/>
    <cellStyle name="Normal 69 18" xfId="14737" xr:uid="{00000000-0005-0000-0000-000096390000}"/>
    <cellStyle name="Normal 69 19" xfId="14738" xr:uid="{00000000-0005-0000-0000-000097390000}"/>
    <cellStyle name="Normal 69 2" xfId="14739" xr:uid="{00000000-0005-0000-0000-000098390000}"/>
    <cellStyle name="Normal 69 20" xfId="14740" xr:uid="{00000000-0005-0000-0000-000099390000}"/>
    <cellStyle name="Normal 69 21" xfId="14741" xr:uid="{00000000-0005-0000-0000-00009A390000}"/>
    <cellStyle name="Normal 69 22" xfId="14742" xr:uid="{00000000-0005-0000-0000-00009B390000}"/>
    <cellStyle name="Normal 69 23" xfId="14743" xr:uid="{00000000-0005-0000-0000-00009C390000}"/>
    <cellStyle name="Normal 69 3" xfId="14744" xr:uid="{00000000-0005-0000-0000-00009D390000}"/>
    <cellStyle name="Normal 69 4" xfId="14745" xr:uid="{00000000-0005-0000-0000-00009E390000}"/>
    <cellStyle name="Normal 69 5" xfId="14746" xr:uid="{00000000-0005-0000-0000-00009F390000}"/>
    <cellStyle name="Normal 69 6" xfId="14747" xr:uid="{00000000-0005-0000-0000-0000A0390000}"/>
    <cellStyle name="Normal 69 7" xfId="14748" xr:uid="{00000000-0005-0000-0000-0000A1390000}"/>
    <cellStyle name="Normal 69 8" xfId="14749" xr:uid="{00000000-0005-0000-0000-0000A2390000}"/>
    <cellStyle name="Normal 69 9" xfId="14750" xr:uid="{00000000-0005-0000-0000-0000A3390000}"/>
    <cellStyle name="Normal 7" xfId="14751" xr:uid="{00000000-0005-0000-0000-0000A4390000}"/>
    <cellStyle name="Normal 7 10" xfId="14752" xr:uid="{00000000-0005-0000-0000-0000A5390000}"/>
    <cellStyle name="Normal 7 10 2" xfId="14753" xr:uid="{00000000-0005-0000-0000-0000A6390000}"/>
    <cellStyle name="Normal 7 10 3" xfId="14754" xr:uid="{00000000-0005-0000-0000-0000A7390000}"/>
    <cellStyle name="Normal 7 10 4" xfId="14755" xr:uid="{00000000-0005-0000-0000-0000A8390000}"/>
    <cellStyle name="Normal 7 10 5" xfId="14756" xr:uid="{00000000-0005-0000-0000-0000A9390000}"/>
    <cellStyle name="Normal 7 10 6" xfId="14757" xr:uid="{00000000-0005-0000-0000-0000AA390000}"/>
    <cellStyle name="Normal 7 11" xfId="14758" xr:uid="{00000000-0005-0000-0000-0000AB390000}"/>
    <cellStyle name="Normal 7 11 2" xfId="14759" xr:uid="{00000000-0005-0000-0000-0000AC390000}"/>
    <cellStyle name="Normal 7 11 3" xfId="14760" xr:uid="{00000000-0005-0000-0000-0000AD390000}"/>
    <cellStyle name="Normal 7 11 4" xfId="14761" xr:uid="{00000000-0005-0000-0000-0000AE390000}"/>
    <cellStyle name="Normal 7 11 5" xfId="14762" xr:uid="{00000000-0005-0000-0000-0000AF390000}"/>
    <cellStyle name="Normal 7 11 6" xfId="14763" xr:uid="{00000000-0005-0000-0000-0000B0390000}"/>
    <cellStyle name="Normal 7 12" xfId="14764" xr:uid="{00000000-0005-0000-0000-0000B1390000}"/>
    <cellStyle name="Normal 7 12 2" xfId="14765" xr:uid="{00000000-0005-0000-0000-0000B2390000}"/>
    <cellStyle name="Normal 7 12 3" xfId="14766" xr:uid="{00000000-0005-0000-0000-0000B3390000}"/>
    <cellStyle name="Normal 7 13" xfId="14767" xr:uid="{00000000-0005-0000-0000-0000B4390000}"/>
    <cellStyle name="Normal 7 13 2" xfId="14768" xr:uid="{00000000-0005-0000-0000-0000B5390000}"/>
    <cellStyle name="Normal 7 13 3" xfId="14769" xr:uid="{00000000-0005-0000-0000-0000B6390000}"/>
    <cellStyle name="Normal 7 14" xfId="14770" xr:uid="{00000000-0005-0000-0000-0000B7390000}"/>
    <cellStyle name="Normal 7 15" xfId="14771" xr:uid="{00000000-0005-0000-0000-0000B8390000}"/>
    <cellStyle name="Normal 7 16" xfId="14772" xr:uid="{00000000-0005-0000-0000-0000B9390000}"/>
    <cellStyle name="Normal 7 17" xfId="14773" xr:uid="{00000000-0005-0000-0000-0000BA390000}"/>
    <cellStyle name="Normal 7 18" xfId="14774" xr:uid="{00000000-0005-0000-0000-0000BB390000}"/>
    <cellStyle name="Normal 7 19" xfId="14775" xr:uid="{00000000-0005-0000-0000-0000BC390000}"/>
    <cellStyle name="Normal 7 2" xfId="14776" xr:uid="{00000000-0005-0000-0000-0000BD390000}"/>
    <cellStyle name="Normal 7 2 2" xfId="14777" xr:uid="{00000000-0005-0000-0000-0000BE390000}"/>
    <cellStyle name="Normal 7 2 2 2" xfId="14778" xr:uid="{00000000-0005-0000-0000-0000BF390000}"/>
    <cellStyle name="Normal 7 2 2 3" xfId="14779" xr:uid="{00000000-0005-0000-0000-0000C0390000}"/>
    <cellStyle name="Normal 7 2 3" xfId="14780" xr:uid="{00000000-0005-0000-0000-0000C1390000}"/>
    <cellStyle name="Normal 7 2 3 2" xfId="14781" xr:uid="{00000000-0005-0000-0000-0000C2390000}"/>
    <cellStyle name="Normal 7 2 3 3" xfId="14782" xr:uid="{00000000-0005-0000-0000-0000C3390000}"/>
    <cellStyle name="Normal 7 2 4" xfId="14783" xr:uid="{00000000-0005-0000-0000-0000C4390000}"/>
    <cellStyle name="Normal 7 2 4 2" xfId="14784" xr:uid="{00000000-0005-0000-0000-0000C5390000}"/>
    <cellStyle name="Normal 7 2 4 3" xfId="14785" xr:uid="{00000000-0005-0000-0000-0000C6390000}"/>
    <cellStyle name="Normal 7 2 5" xfId="14786" xr:uid="{00000000-0005-0000-0000-0000C7390000}"/>
    <cellStyle name="Normal 7 2 5 2" xfId="14787" xr:uid="{00000000-0005-0000-0000-0000C8390000}"/>
    <cellStyle name="Normal 7 2 6" xfId="14788" xr:uid="{00000000-0005-0000-0000-0000C9390000}"/>
    <cellStyle name="Normal 7 20" xfId="14789" xr:uid="{00000000-0005-0000-0000-0000CA390000}"/>
    <cellStyle name="Normal 7 3" xfId="14790" xr:uid="{00000000-0005-0000-0000-0000CB390000}"/>
    <cellStyle name="Normal 7 3 2" xfId="14791" xr:uid="{00000000-0005-0000-0000-0000CC390000}"/>
    <cellStyle name="Normal 7 3 3" xfId="14792" xr:uid="{00000000-0005-0000-0000-0000CD390000}"/>
    <cellStyle name="Normal 7 3 4" xfId="14793" xr:uid="{00000000-0005-0000-0000-0000CE390000}"/>
    <cellStyle name="Normal 7 3 5" xfId="14794" xr:uid="{00000000-0005-0000-0000-0000CF390000}"/>
    <cellStyle name="Normal 7 3 6" xfId="14795" xr:uid="{00000000-0005-0000-0000-0000D0390000}"/>
    <cellStyle name="Normal 7 4" xfId="14796" xr:uid="{00000000-0005-0000-0000-0000D1390000}"/>
    <cellStyle name="Normal 7 4 2" xfId="14797" xr:uid="{00000000-0005-0000-0000-0000D2390000}"/>
    <cellStyle name="Normal 7 4 3" xfId="14798" xr:uid="{00000000-0005-0000-0000-0000D3390000}"/>
    <cellStyle name="Normal 7 4 4" xfId="14799" xr:uid="{00000000-0005-0000-0000-0000D4390000}"/>
    <cellStyle name="Normal 7 4 5" xfId="14800" xr:uid="{00000000-0005-0000-0000-0000D5390000}"/>
    <cellStyle name="Normal 7 4 6" xfId="14801" xr:uid="{00000000-0005-0000-0000-0000D6390000}"/>
    <cellStyle name="Normal 7 5" xfId="14802" xr:uid="{00000000-0005-0000-0000-0000D7390000}"/>
    <cellStyle name="Normal 7 5 2" xfId="14803" xr:uid="{00000000-0005-0000-0000-0000D8390000}"/>
    <cellStyle name="Normal 7 5 3" xfId="14804" xr:uid="{00000000-0005-0000-0000-0000D9390000}"/>
    <cellStyle name="Normal 7 5 4" xfId="14805" xr:uid="{00000000-0005-0000-0000-0000DA390000}"/>
    <cellStyle name="Normal 7 5 5" xfId="14806" xr:uid="{00000000-0005-0000-0000-0000DB390000}"/>
    <cellStyle name="Normal 7 5 6" xfId="14807" xr:uid="{00000000-0005-0000-0000-0000DC390000}"/>
    <cellStyle name="Normal 7 6" xfId="14808" xr:uid="{00000000-0005-0000-0000-0000DD390000}"/>
    <cellStyle name="Normal 7 6 2" xfId="14809" xr:uid="{00000000-0005-0000-0000-0000DE390000}"/>
    <cellStyle name="Normal 7 6 3" xfId="14810" xr:uid="{00000000-0005-0000-0000-0000DF390000}"/>
    <cellStyle name="Normal 7 6 4" xfId="14811" xr:uid="{00000000-0005-0000-0000-0000E0390000}"/>
    <cellStyle name="Normal 7 6 5" xfId="14812" xr:uid="{00000000-0005-0000-0000-0000E1390000}"/>
    <cellStyle name="Normal 7 6 6" xfId="14813" xr:uid="{00000000-0005-0000-0000-0000E2390000}"/>
    <cellStyle name="Normal 7 7" xfId="14814" xr:uid="{00000000-0005-0000-0000-0000E3390000}"/>
    <cellStyle name="Normal 7 7 2" xfId="14815" xr:uid="{00000000-0005-0000-0000-0000E4390000}"/>
    <cellStyle name="Normal 7 7 3" xfId="14816" xr:uid="{00000000-0005-0000-0000-0000E5390000}"/>
    <cellStyle name="Normal 7 7 4" xfId="14817" xr:uid="{00000000-0005-0000-0000-0000E6390000}"/>
    <cellStyle name="Normal 7 7 5" xfId="14818" xr:uid="{00000000-0005-0000-0000-0000E7390000}"/>
    <cellStyle name="Normal 7 7 6" xfId="14819" xr:uid="{00000000-0005-0000-0000-0000E8390000}"/>
    <cellStyle name="Normal 7 8" xfId="14820" xr:uid="{00000000-0005-0000-0000-0000E9390000}"/>
    <cellStyle name="Normal 7 8 2" xfId="14821" xr:uid="{00000000-0005-0000-0000-0000EA390000}"/>
    <cellStyle name="Normal 7 8 3" xfId="14822" xr:uid="{00000000-0005-0000-0000-0000EB390000}"/>
    <cellStyle name="Normal 7 8 4" xfId="14823" xr:uid="{00000000-0005-0000-0000-0000EC390000}"/>
    <cellStyle name="Normal 7 8 5" xfId="14824" xr:uid="{00000000-0005-0000-0000-0000ED390000}"/>
    <cellStyle name="Normal 7 8 6" xfId="14825" xr:uid="{00000000-0005-0000-0000-0000EE390000}"/>
    <cellStyle name="Normal 7 9" xfId="14826" xr:uid="{00000000-0005-0000-0000-0000EF390000}"/>
    <cellStyle name="Normal 7 9 2" xfId="14827" xr:uid="{00000000-0005-0000-0000-0000F0390000}"/>
    <cellStyle name="Normal 7 9 3" xfId="14828" xr:uid="{00000000-0005-0000-0000-0000F1390000}"/>
    <cellStyle name="Normal 7 9 4" xfId="14829" xr:uid="{00000000-0005-0000-0000-0000F2390000}"/>
    <cellStyle name="Normal 7 9 5" xfId="14830" xr:uid="{00000000-0005-0000-0000-0000F3390000}"/>
    <cellStyle name="Normal 7 9 6" xfId="14831" xr:uid="{00000000-0005-0000-0000-0000F4390000}"/>
    <cellStyle name="Normal 70" xfId="14832" xr:uid="{00000000-0005-0000-0000-0000F5390000}"/>
    <cellStyle name="Normal 70 10" xfId="14833" xr:uid="{00000000-0005-0000-0000-0000F6390000}"/>
    <cellStyle name="Normal 70 11" xfId="14834" xr:uid="{00000000-0005-0000-0000-0000F7390000}"/>
    <cellStyle name="Normal 70 12" xfId="14835" xr:uid="{00000000-0005-0000-0000-0000F8390000}"/>
    <cellStyle name="Normal 70 13" xfId="14836" xr:uid="{00000000-0005-0000-0000-0000F9390000}"/>
    <cellStyle name="Normal 70 14" xfId="14837" xr:uid="{00000000-0005-0000-0000-0000FA390000}"/>
    <cellStyle name="Normal 70 15" xfId="14838" xr:uid="{00000000-0005-0000-0000-0000FB390000}"/>
    <cellStyle name="Normal 70 16" xfId="14839" xr:uid="{00000000-0005-0000-0000-0000FC390000}"/>
    <cellStyle name="Normal 70 17" xfId="14840" xr:uid="{00000000-0005-0000-0000-0000FD390000}"/>
    <cellStyle name="Normal 70 18" xfId="14841" xr:uid="{00000000-0005-0000-0000-0000FE390000}"/>
    <cellStyle name="Normal 70 19" xfId="14842" xr:uid="{00000000-0005-0000-0000-0000FF390000}"/>
    <cellStyle name="Normal 70 2" xfId="14843" xr:uid="{00000000-0005-0000-0000-0000003A0000}"/>
    <cellStyle name="Normal 70 20" xfId="14844" xr:uid="{00000000-0005-0000-0000-0000013A0000}"/>
    <cellStyle name="Normal 70 21" xfId="14845" xr:uid="{00000000-0005-0000-0000-0000023A0000}"/>
    <cellStyle name="Normal 70 22" xfId="14846" xr:uid="{00000000-0005-0000-0000-0000033A0000}"/>
    <cellStyle name="Normal 70 23" xfId="14847" xr:uid="{00000000-0005-0000-0000-0000043A0000}"/>
    <cellStyle name="Normal 70 3" xfId="14848" xr:uid="{00000000-0005-0000-0000-0000053A0000}"/>
    <cellStyle name="Normal 70 4" xfId="14849" xr:uid="{00000000-0005-0000-0000-0000063A0000}"/>
    <cellStyle name="Normal 70 5" xfId="14850" xr:uid="{00000000-0005-0000-0000-0000073A0000}"/>
    <cellStyle name="Normal 70 6" xfId="14851" xr:uid="{00000000-0005-0000-0000-0000083A0000}"/>
    <cellStyle name="Normal 70 7" xfId="14852" xr:uid="{00000000-0005-0000-0000-0000093A0000}"/>
    <cellStyle name="Normal 70 8" xfId="14853" xr:uid="{00000000-0005-0000-0000-00000A3A0000}"/>
    <cellStyle name="Normal 70 9" xfId="14854" xr:uid="{00000000-0005-0000-0000-00000B3A0000}"/>
    <cellStyle name="Normal 71" xfId="14855" xr:uid="{00000000-0005-0000-0000-00000C3A0000}"/>
    <cellStyle name="Normal 71 10" xfId="14856" xr:uid="{00000000-0005-0000-0000-00000D3A0000}"/>
    <cellStyle name="Normal 71 11" xfId="14857" xr:uid="{00000000-0005-0000-0000-00000E3A0000}"/>
    <cellStyle name="Normal 71 12" xfId="14858" xr:uid="{00000000-0005-0000-0000-00000F3A0000}"/>
    <cellStyle name="Normal 71 13" xfId="14859" xr:uid="{00000000-0005-0000-0000-0000103A0000}"/>
    <cellStyle name="Normal 71 14" xfId="14860" xr:uid="{00000000-0005-0000-0000-0000113A0000}"/>
    <cellStyle name="Normal 71 15" xfId="14861" xr:uid="{00000000-0005-0000-0000-0000123A0000}"/>
    <cellStyle name="Normal 71 16" xfId="14862" xr:uid="{00000000-0005-0000-0000-0000133A0000}"/>
    <cellStyle name="Normal 71 17" xfId="14863" xr:uid="{00000000-0005-0000-0000-0000143A0000}"/>
    <cellStyle name="Normal 71 18" xfId="14864" xr:uid="{00000000-0005-0000-0000-0000153A0000}"/>
    <cellStyle name="Normal 71 19" xfId="14865" xr:uid="{00000000-0005-0000-0000-0000163A0000}"/>
    <cellStyle name="Normal 71 2" xfId="14866" xr:uid="{00000000-0005-0000-0000-0000173A0000}"/>
    <cellStyle name="Normal 71 20" xfId="14867" xr:uid="{00000000-0005-0000-0000-0000183A0000}"/>
    <cellStyle name="Normal 71 21" xfId="14868" xr:uid="{00000000-0005-0000-0000-0000193A0000}"/>
    <cellStyle name="Normal 71 22" xfId="14869" xr:uid="{00000000-0005-0000-0000-00001A3A0000}"/>
    <cellStyle name="Normal 71 23" xfId="14870" xr:uid="{00000000-0005-0000-0000-00001B3A0000}"/>
    <cellStyle name="Normal 71 3" xfId="14871" xr:uid="{00000000-0005-0000-0000-00001C3A0000}"/>
    <cellStyle name="Normal 71 4" xfId="14872" xr:uid="{00000000-0005-0000-0000-00001D3A0000}"/>
    <cellStyle name="Normal 71 5" xfId="14873" xr:uid="{00000000-0005-0000-0000-00001E3A0000}"/>
    <cellStyle name="Normal 71 6" xfId="14874" xr:uid="{00000000-0005-0000-0000-00001F3A0000}"/>
    <cellStyle name="Normal 71 7" xfId="14875" xr:uid="{00000000-0005-0000-0000-0000203A0000}"/>
    <cellStyle name="Normal 71 8" xfId="14876" xr:uid="{00000000-0005-0000-0000-0000213A0000}"/>
    <cellStyle name="Normal 71 9" xfId="14877" xr:uid="{00000000-0005-0000-0000-0000223A0000}"/>
    <cellStyle name="Normal 72" xfId="14878" xr:uid="{00000000-0005-0000-0000-0000233A0000}"/>
    <cellStyle name="Normal 72 10" xfId="14879" xr:uid="{00000000-0005-0000-0000-0000243A0000}"/>
    <cellStyle name="Normal 72 11" xfId="14880" xr:uid="{00000000-0005-0000-0000-0000253A0000}"/>
    <cellStyle name="Normal 72 12" xfId="14881" xr:uid="{00000000-0005-0000-0000-0000263A0000}"/>
    <cellStyle name="Normal 72 13" xfId="14882" xr:uid="{00000000-0005-0000-0000-0000273A0000}"/>
    <cellStyle name="Normal 72 14" xfId="14883" xr:uid="{00000000-0005-0000-0000-0000283A0000}"/>
    <cellStyle name="Normal 72 15" xfId="14884" xr:uid="{00000000-0005-0000-0000-0000293A0000}"/>
    <cellStyle name="Normal 72 16" xfId="14885" xr:uid="{00000000-0005-0000-0000-00002A3A0000}"/>
    <cellStyle name="Normal 72 17" xfId="14886" xr:uid="{00000000-0005-0000-0000-00002B3A0000}"/>
    <cellStyle name="Normal 72 18" xfId="14887" xr:uid="{00000000-0005-0000-0000-00002C3A0000}"/>
    <cellStyle name="Normal 72 19" xfId="14888" xr:uid="{00000000-0005-0000-0000-00002D3A0000}"/>
    <cellStyle name="Normal 72 2" xfId="14889" xr:uid="{00000000-0005-0000-0000-00002E3A0000}"/>
    <cellStyle name="Normal 72 20" xfId="14890" xr:uid="{00000000-0005-0000-0000-00002F3A0000}"/>
    <cellStyle name="Normal 72 21" xfId="14891" xr:uid="{00000000-0005-0000-0000-0000303A0000}"/>
    <cellStyle name="Normal 72 22" xfId="14892" xr:uid="{00000000-0005-0000-0000-0000313A0000}"/>
    <cellStyle name="Normal 72 23" xfId="14893" xr:uid="{00000000-0005-0000-0000-0000323A0000}"/>
    <cellStyle name="Normal 72 3" xfId="14894" xr:uid="{00000000-0005-0000-0000-0000333A0000}"/>
    <cellStyle name="Normal 72 4" xfId="14895" xr:uid="{00000000-0005-0000-0000-0000343A0000}"/>
    <cellStyle name="Normal 72 5" xfId="14896" xr:uid="{00000000-0005-0000-0000-0000353A0000}"/>
    <cellStyle name="Normal 72 6" xfId="14897" xr:uid="{00000000-0005-0000-0000-0000363A0000}"/>
    <cellStyle name="Normal 72 7" xfId="14898" xr:uid="{00000000-0005-0000-0000-0000373A0000}"/>
    <cellStyle name="Normal 72 8" xfId="14899" xr:uid="{00000000-0005-0000-0000-0000383A0000}"/>
    <cellStyle name="Normal 72 9" xfId="14900" xr:uid="{00000000-0005-0000-0000-0000393A0000}"/>
    <cellStyle name="Normal 73" xfId="14901" xr:uid="{00000000-0005-0000-0000-00003A3A0000}"/>
    <cellStyle name="Normal 73 10" xfId="14902" xr:uid="{00000000-0005-0000-0000-00003B3A0000}"/>
    <cellStyle name="Normal 73 11" xfId="14903" xr:uid="{00000000-0005-0000-0000-00003C3A0000}"/>
    <cellStyle name="Normal 73 12" xfId="14904" xr:uid="{00000000-0005-0000-0000-00003D3A0000}"/>
    <cellStyle name="Normal 73 13" xfId="14905" xr:uid="{00000000-0005-0000-0000-00003E3A0000}"/>
    <cellStyle name="Normal 73 14" xfId="14906" xr:uid="{00000000-0005-0000-0000-00003F3A0000}"/>
    <cellStyle name="Normal 73 15" xfId="14907" xr:uid="{00000000-0005-0000-0000-0000403A0000}"/>
    <cellStyle name="Normal 73 16" xfId="14908" xr:uid="{00000000-0005-0000-0000-0000413A0000}"/>
    <cellStyle name="Normal 73 17" xfId="14909" xr:uid="{00000000-0005-0000-0000-0000423A0000}"/>
    <cellStyle name="Normal 73 18" xfId="14910" xr:uid="{00000000-0005-0000-0000-0000433A0000}"/>
    <cellStyle name="Normal 73 19" xfId="14911" xr:uid="{00000000-0005-0000-0000-0000443A0000}"/>
    <cellStyle name="Normal 73 2" xfId="14912" xr:uid="{00000000-0005-0000-0000-0000453A0000}"/>
    <cellStyle name="Normal 73 20" xfId="14913" xr:uid="{00000000-0005-0000-0000-0000463A0000}"/>
    <cellStyle name="Normal 73 21" xfId="14914" xr:uid="{00000000-0005-0000-0000-0000473A0000}"/>
    <cellStyle name="Normal 73 22" xfId="14915" xr:uid="{00000000-0005-0000-0000-0000483A0000}"/>
    <cellStyle name="Normal 73 23" xfId="14916" xr:uid="{00000000-0005-0000-0000-0000493A0000}"/>
    <cellStyle name="Normal 73 3" xfId="14917" xr:uid="{00000000-0005-0000-0000-00004A3A0000}"/>
    <cellStyle name="Normal 73 4" xfId="14918" xr:uid="{00000000-0005-0000-0000-00004B3A0000}"/>
    <cellStyle name="Normal 73 5" xfId="14919" xr:uid="{00000000-0005-0000-0000-00004C3A0000}"/>
    <cellStyle name="Normal 73 6" xfId="14920" xr:uid="{00000000-0005-0000-0000-00004D3A0000}"/>
    <cellStyle name="Normal 73 7" xfId="14921" xr:uid="{00000000-0005-0000-0000-00004E3A0000}"/>
    <cellStyle name="Normal 73 8" xfId="14922" xr:uid="{00000000-0005-0000-0000-00004F3A0000}"/>
    <cellStyle name="Normal 73 9" xfId="14923" xr:uid="{00000000-0005-0000-0000-0000503A0000}"/>
    <cellStyle name="Normal 74" xfId="14924" xr:uid="{00000000-0005-0000-0000-0000513A0000}"/>
    <cellStyle name="Normal 74 10" xfId="14925" xr:uid="{00000000-0005-0000-0000-0000523A0000}"/>
    <cellStyle name="Normal 74 11" xfId="14926" xr:uid="{00000000-0005-0000-0000-0000533A0000}"/>
    <cellStyle name="Normal 74 12" xfId="14927" xr:uid="{00000000-0005-0000-0000-0000543A0000}"/>
    <cellStyle name="Normal 74 2" xfId="14928" xr:uid="{00000000-0005-0000-0000-0000553A0000}"/>
    <cellStyle name="Normal 74 3" xfId="14929" xr:uid="{00000000-0005-0000-0000-0000563A0000}"/>
    <cellStyle name="Normal 74 4" xfId="14930" xr:uid="{00000000-0005-0000-0000-0000573A0000}"/>
    <cellStyle name="Normal 74 5" xfId="14931" xr:uid="{00000000-0005-0000-0000-0000583A0000}"/>
    <cellStyle name="Normal 74 6" xfId="14932" xr:uid="{00000000-0005-0000-0000-0000593A0000}"/>
    <cellStyle name="Normal 74 7" xfId="14933" xr:uid="{00000000-0005-0000-0000-00005A3A0000}"/>
    <cellStyle name="Normal 74 8" xfId="14934" xr:uid="{00000000-0005-0000-0000-00005B3A0000}"/>
    <cellStyle name="Normal 74 9" xfId="14935" xr:uid="{00000000-0005-0000-0000-00005C3A0000}"/>
    <cellStyle name="Normal 75" xfId="14936" xr:uid="{00000000-0005-0000-0000-00005D3A0000}"/>
    <cellStyle name="Normal 75 2" xfId="14937" xr:uid="{00000000-0005-0000-0000-00005E3A0000}"/>
    <cellStyle name="Normal 75 3" xfId="14938" xr:uid="{00000000-0005-0000-0000-00005F3A0000}"/>
    <cellStyle name="Normal 75 4" xfId="14939" xr:uid="{00000000-0005-0000-0000-0000603A0000}"/>
    <cellStyle name="Normal 76" xfId="14940" xr:uid="{00000000-0005-0000-0000-0000613A0000}"/>
    <cellStyle name="Normal 76 10" xfId="14941" xr:uid="{00000000-0005-0000-0000-0000623A0000}"/>
    <cellStyle name="Normal 76 11" xfId="14942" xr:uid="{00000000-0005-0000-0000-0000633A0000}"/>
    <cellStyle name="Normal 76 12" xfId="14943" xr:uid="{00000000-0005-0000-0000-0000643A0000}"/>
    <cellStyle name="Normal 76 2" xfId="14944" xr:uid="{00000000-0005-0000-0000-0000653A0000}"/>
    <cellStyle name="Normal 76 3" xfId="14945" xr:uid="{00000000-0005-0000-0000-0000663A0000}"/>
    <cellStyle name="Normal 76 4" xfId="14946" xr:uid="{00000000-0005-0000-0000-0000673A0000}"/>
    <cellStyle name="Normal 76 5" xfId="14947" xr:uid="{00000000-0005-0000-0000-0000683A0000}"/>
    <cellStyle name="Normal 76 6" xfId="14948" xr:uid="{00000000-0005-0000-0000-0000693A0000}"/>
    <cellStyle name="Normal 76 7" xfId="14949" xr:uid="{00000000-0005-0000-0000-00006A3A0000}"/>
    <cellStyle name="Normal 76 8" xfId="14950" xr:uid="{00000000-0005-0000-0000-00006B3A0000}"/>
    <cellStyle name="Normal 76 9" xfId="14951" xr:uid="{00000000-0005-0000-0000-00006C3A0000}"/>
    <cellStyle name="Normal 77" xfId="14952" xr:uid="{00000000-0005-0000-0000-00006D3A0000}"/>
    <cellStyle name="Normal 77 10" xfId="14953" xr:uid="{00000000-0005-0000-0000-00006E3A0000}"/>
    <cellStyle name="Normal 77 11" xfId="14954" xr:uid="{00000000-0005-0000-0000-00006F3A0000}"/>
    <cellStyle name="Normal 77 12" xfId="14955" xr:uid="{00000000-0005-0000-0000-0000703A0000}"/>
    <cellStyle name="Normal 77 2" xfId="14956" xr:uid="{00000000-0005-0000-0000-0000713A0000}"/>
    <cellStyle name="Normal 77 3" xfId="14957" xr:uid="{00000000-0005-0000-0000-0000723A0000}"/>
    <cellStyle name="Normal 77 4" xfId="14958" xr:uid="{00000000-0005-0000-0000-0000733A0000}"/>
    <cellStyle name="Normal 77 5" xfId="14959" xr:uid="{00000000-0005-0000-0000-0000743A0000}"/>
    <cellStyle name="Normal 77 6" xfId="14960" xr:uid="{00000000-0005-0000-0000-0000753A0000}"/>
    <cellStyle name="Normal 77 7" xfId="14961" xr:uid="{00000000-0005-0000-0000-0000763A0000}"/>
    <cellStyle name="Normal 77 8" xfId="14962" xr:uid="{00000000-0005-0000-0000-0000773A0000}"/>
    <cellStyle name="Normal 77 9" xfId="14963" xr:uid="{00000000-0005-0000-0000-0000783A0000}"/>
    <cellStyle name="Normal 78" xfId="24944" xr:uid="{00000000-0005-0000-0000-0000793A0000}"/>
    <cellStyle name="Normal 78 10" xfId="14964" xr:uid="{00000000-0005-0000-0000-00007A3A0000}"/>
    <cellStyle name="Normal 78 10 2" xfId="14965" xr:uid="{00000000-0005-0000-0000-00007B3A0000}"/>
    <cellStyle name="Normal 78 11" xfId="14966" xr:uid="{00000000-0005-0000-0000-00007C3A0000}"/>
    <cellStyle name="Normal 78 12" xfId="14967" xr:uid="{00000000-0005-0000-0000-00007D3A0000}"/>
    <cellStyle name="Normal 78 13" xfId="25556" xr:uid="{F615A870-5C1D-4AFC-A77F-C9E117265FC5}"/>
    <cellStyle name="Normal 78 2" xfId="14968" xr:uid="{00000000-0005-0000-0000-00007E3A0000}"/>
    <cellStyle name="Normal 78 3" xfId="14969" xr:uid="{00000000-0005-0000-0000-00007F3A0000}"/>
    <cellStyle name="Normal 78 4" xfId="14970" xr:uid="{00000000-0005-0000-0000-0000803A0000}"/>
    <cellStyle name="Normal 78 5" xfId="14971" xr:uid="{00000000-0005-0000-0000-0000813A0000}"/>
    <cellStyle name="Normal 78 5 2" xfId="14972" xr:uid="{00000000-0005-0000-0000-0000823A0000}"/>
    <cellStyle name="Normal 78 5 2 2" xfId="14973" xr:uid="{00000000-0005-0000-0000-0000833A0000}"/>
    <cellStyle name="Normal 78 5 2 2 2" xfId="14974" xr:uid="{00000000-0005-0000-0000-0000843A0000}"/>
    <cellStyle name="Normal 78 5 2 2 2 2" xfId="14975" xr:uid="{00000000-0005-0000-0000-0000853A0000}"/>
    <cellStyle name="Normal 78 5 2 2 2 2 2" xfId="14976" xr:uid="{00000000-0005-0000-0000-0000863A0000}"/>
    <cellStyle name="Normal 78 5 2 2 2 2 2 2" xfId="14977" xr:uid="{00000000-0005-0000-0000-0000873A0000}"/>
    <cellStyle name="Normal 78 5 2 2 2 2 3" xfId="14978" xr:uid="{00000000-0005-0000-0000-0000883A0000}"/>
    <cellStyle name="Normal 78 5 2 2 2 2 4" xfId="14979" xr:uid="{00000000-0005-0000-0000-0000893A0000}"/>
    <cellStyle name="Normal 78 5 2 2 2 3" xfId="14980" xr:uid="{00000000-0005-0000-0000-00008A3A0000}"/>
    <cellStyle name="Normal 78 5 2 2 2 4" xfId="14981" xr:uid="{00000000-0005-0000-0000-00008B3A0000}"/>
    <cellStyle name="Normal 78 5 2 2 2 5" xfId="14982" xr:uid="{00000000-0005-0000-0000-00008C3A0000}"/>
    <cellStyle name="Normal 78 5 2 2 2 5 2" xfId="14983" xr:uid="{00000000-0005-0000-0000-00008D3A0000}"/>
    <cellStyle name="Normal 78 5 2 2 2 6" xfId="14984" xr:uid="{00000000-0005-0000-0000-00008E3A0000}"/>
    <cellStyle name="Normal 78 5 2 2 3" xfId="14985" xr:uid="{00000000-0005-0000-0000-00008F3A0000}"/>
    <cellStyle name="Normal 78 5 2 2 4" xfId="14986" xr:uid="{00000000-0005-0000-0000-0000903A0000}"/>
    <cellStyle name="Normal 78 5 2 2 4 2" xfId="14987" xr:uid="{00000000-0005-0000-0000-0000913A0000}"/>
    <cellStyle name="Normal 78 5 2 2 4 2 2" xfId="14988" xr:uid="{00000000-0005-0000-0000-0000923A0000}"/>
    <cellStyle name="Normal 78 5 2 2 4 3" xfId="14989" xr:uid="{00000000-0005-0000-0000-0000933A0000}"/>
    <cellStyle name="Normal 78 5 2 2 4 4" xfId="14990" xr:uid="{00000000-0005-0000-0000-0000943A0000}"/>
    <cellStyle name="Normal 78 5 2 2 5" xfId="14991" xr:uid="{00000000-0005-0000-0000-0000953A0000}"/>
    <cellStyle name="Normal 78 5 2 2 6" xfId="14992" xr:uid="{00000000-0005-0000-0000-0000963A0000}"/>
    <cellStyle name="Normal 78 5 2 2 6 2" xfId="14993" xr:uid="{00000000-0005-0000-0000-0000973A0000}"/>
    <cellStyle name="Normal 78 5 2 2 7" xfId="14994" xr:uid="{00000000-0005-0000-0000-0000983A0000}"/>
    <cellStyle name="Normal 78 5 2 3" xfId="14995" xr:uid="{00000000-0005-0000-0000-0000993A0000}"/>
    <cellStyle name="Normal 78 5 2 3 2" xfId="14996" xr:uid="{00000000-0005-0000-0000-00009A3A0000}"/>
    <cellStyle name="Normal 78 5 2 3 2 2" xfId="14997" xr:uid="{00000000-0005-0000-0000-00009B3A0000}"/>
    <cellStyle name="Normal 78 5 2 3 2 2 2" xfId="14998" xr:uid="{00000000-0005-0000-0000-00009C3A0000}"/>
    <cellStyle name="Normal 78 5 2 3 2 3" xfId="14999" xr:uid="{00000000-0005-0000-0000-00009D3A0000}"/>
    <cellStyle name="Normal 78 5 2 3 2 4" xfId="15000" xr:uid="{00000000-0005-0000-0000-00009E3A0000}"/>
    <cellStyle name="Normal 78 5 2 3 3" xfId="15001" xr:uid="{00000000-0005-0000-0000-00009F3A0000}"/>
    <cellStyle name="Normal 78 5 2 3 4" xfId="15002" xr:uid="{00000000-0005-0000-0000-0000A03A0000}"/>
    <cellStyle name="Normal 78 5 2 3 5" xfId="15003" xr:uid="{00000000-0005-0000-0000-0000A13A0000}"/>
    <cellStyle name="Normal 78 5 2 3 5 2" xfId="15004" xr:uid="{00000000-0005-0000-0000-0000A23A0000}"/>
    <cellStyle name="Normal 78 5 2 3 6" xfId="15005" xr:uid="{00000000-0005-0000-0000-0000A33A0000}"/>
    <cellStyle name="Normal 78 5 2 4" xfId="15006" xr:uid="{00000000-0005-0000-0000-0000A43A0000}"/>
    <cellStyle name="Normal 78 5 2 4 2" xfId="15007" xr:uid="{00000000-0005-0000-0000-0000A53A0000}"/>
    <cellStyle name="Normal 78 5 2 4 2 2" xfId="15008" xr:uid="{00000000-0005-0000-0000-0000A63A0000}"/>
    <cellStyle name="Normal 78 5 2 4 3" xfId="15009" xr:uid="{00000000-0005-0000-0000-0000A73A0000}"/>
    <cellStyle name="Normal 78 5 2 4 4" xfId="15010" xr:uid="{00000000-0005-0000-0000-0000A83A0000}"/>
    <cellStyle name="Normal 78 5 2 5" xfId="15011" xr:uid="{00000000-0005-0000-0000-0000A93A0000}"/>
    <cellStyle name="Normal 78 5 2 6" xfId="15012" xr:uid="{00000000-0005-0000-0000-0000AA3A0000}"/>
    <cellStyle name="Normal 78 5 2 6 2" xfId="15013" xr:uid="{00000000-0005-0000-0000-0000AB3A0000}"/>
    <cellStyle name="Normal 78 5 2 7" xfId="15014" xr:uid="{00000000-0005-0000-0000-0000AC3A0000}"/>
    <cellStyle name="Normal 78 5 3" xfId="15015" xr:uid="{00000000-0005-0000-0000-0000AD3A0000}"/>
    <cellStyle name="Normal 78 5 3 2" xfId="15016" xr:uid="{00000000-0005-0000-0000-0000AE3A0000}"/>
    <cellStyle name="Normal 78 5 3 2 2" xfId="15017" xr:uid="{00000000-0005-0000-0000-0000AF3A0000}"/>
    <cellStyle name="Normal 78 5 3 2 2 2" xfId="15018" xr:uid="{00000000-0005-0000-0000-0000B03A0000}"/>
    <cellStyle name="Normal 78 5 3 2 3" xfId="15019" xr:uid="{00000000-0005-0000-0000-0000B13A0000}"/>
    <cellStyle name="Normal 78 5 3 2 4" xfId="15020" xr:uid="{00000000-0005-0000-0000-0000B23A0000}"/>
    <cellStyle name="Normal 78 5 3 3" xfId="15021" xr:uid="{00000000-0005-0000-0000-0000B33A0000}"/>
    <cellStyle name="Normal 78 5 3 4" xfId="15022" xr:uid="{00000000-0005-0000-0000-0000B43A0000}"/>
    <cellStyle name="Normal 78 5 3 5" xfId="15023" xr:uid="{00000000-0005-0000-0000-0000B53A0000}"/>
    <cellStyle name="Normal 78 5 3 5 2" xfId="15024" xr:uid="{00000000-0005-0000-0000-0000B63A0000}"/>
    <cellStyle name="Normal 78 5 3 6" xfId="15025" xr:uid="{00000000-0005-0000-0000-0000B73A0000}"/>
    <cellStyle name="Normal 78 5 4" xfId="15026" xr:uid="{00000000-0005-0000-0000-0000B83A0000}"/>
    <cellStyle name="Normal 78 5 5" xfId="15027" xr:uid="{00000000-0005-0000-0000-0000B93A0000}"/>
    <cellStyle name="Normal 78 5 5 2" xfId="15028" xr:uid="{00000000-0005-0000-0000-0000BA3A0000}"/>
    <cellStyle name="Normal 78 5 5 2 2" xfId="15029" xr:uid="{00000000-0005-0000-0000-0000BB3A0000}"/>
    <cellStyle name="Normal 78 5 5 3" xfId="15030" xr:uid="{00000000-0005-0000-0000-0000BC3A0000}"/>
    <cellStyle name="Normal 78 5 5 4" xfId="15031" xr:uid="{00000000-0005-0000-0000-0000BD3A0000}"/>
    <cellStyle name="Normal 78 5 6" xfId="15032" xr:uid="{00000000-0005-0000-0000-0000BE3A0000}"/>
    <cellStyle name="Normal 78 5 7" xfId="15033" xr:uid="{00000000-0005-0000-0000-0000BF3A0000}"/>
    <cellStyle name="Normal 78 5 7 2" xfId="15034" xr:uid="{00000000-0005-0000-0000-0000C03A0000}"/>
    <cellStyle name="Normal 78 5 8" xfId="15035" xr:uid="{00000000-0005-0000-0000-0000C13A0000}"/>
    <cellStyle name="Normal 78 6" xfId="15036" xr:uid="{00000000-0005-0000-0000-0000C23A0000}"/>
    <cellStyle name="Normal 78 6 2" xfId="15037" xr:uid="{00000000-0005-0000-0000-0000C33A0000}"/>
    <cellStyle name="Normal 78 6 2 2" xfId="15038" xr:uid="{00000000-0005-0000-0000-0000C43A0000}"/>
    <cellStyle name="Normal 78 6 2 2 2" xfId="15039" xr:uid="{00000000-0005-0000-0000-0000C53A0000}"/>
    <cellStyle name="Normal 78 6 2 2 2 2" xfId="15040" xr:uid="{00000000-0005-0000-0000-0000C63A0000}"/>
    <cellStyle name="Normal 78 6 2 2 3" xfId="15041" xr:uid="{00000000-0005-0000-0000-0000C73A0000}"/>
    <cellStyle name="Normal 78 6 2 2 4" xfId="15042" xr:uid="{00000000-0005-0000-0000-0000C83A0000}"/>
    <cellStyle name="Normal 78 6 2 3" xfId="15043" xr:uid="{00000000-0005-0000-0000-0000C93A0000}"/>
    <cellStyle name="Normal 78 6 2 4" xfId="15044" xr:uid="{00000000-0005-0000-0000-0000CA3A0000}"/>
    <cellStyle name="Normal 78 6 2 5" xfId="15045" xr:uid="{00000000-0005-0000-0000-0000CB3A0000}"/>
    <cellStyle name="Normal 78 6 2 5 2" xfId="15046" xr:uid="{00000000-0005-0000-0000-0000CC3A0000}"/>
    <cellStyle name="Normal 78 6 2 6" xfId="15047" xr:uid="{00000000-0005-0000-0000-0000CD3A0000}"/>
    <cellStyle name="Normal 78 6 3" xfId="15048" xr:uid="{00000000-0005-0000-0000-0000CE3A0000}"/>
    <cellStyle name="Normal 78 6 4" xfId="15049" xr:uid="{00000000-0005-0000-0000-0000CF3A0000}"/>
    <cellStyle name="Normal 78 6 4 2" xfId="15050" xr:uid="{00000000-0005-0000-0000-0000D03A0000}"/>
    <cellStyle name="Normal 78 6 4 2 2" xfId="15051" xr:uid="{00000000-0005-0000-0000-0000D13A0000}"/>
    <cellStyle name="Normal 78 6 4 3" xfId="15052" xr:uid="{00000000-0005-0000-0000-0000D23A0000}"/>
    <cellStyle name="Normal 78 6 4 4" xfId="15053" xr:uid="{00000000-0005-0000-0000-0000D33A0000}"/>
    <cellStyle name="Normal 78 6 5" xfId="15054" xr:uid="{00000000-0005-0000-0000-0000D43A0000}"/>
    <cellStyle name="Normal 78 6 6" xfId="15055" xr:uid="{00000000-0005-0000-0000-0000D53A0000}"/>
    <cellStyle name="Normal 78 6 6 2" xfId="15056" xr:uid="{00000000-0005-0000-0000-0000D63A0000}"/>
    <cellStyle name="Normal 78 6 7" xfId="15057" xr:uid="{00000000-0005-0000-0000-0000D73A0000}"/>
    <cellStyle name="Normal 78 7" xfId="15058" xr:uid="{00000000-0005-0000-0000-0000D83A0000}"/>
    <cellStyle name="Normal 78 7 2" xfId="15059" xr:uid="{00000000-0005-0000-0000-0000D93A0000}"/>
    <cellStyle name="Normal 78 7 2 2" xfId="15060" xr:uid="{00000000-0005-0000-0000-0000DA3A0000}"/>
    <cellStyle name="Normal 78 7 2 2 2" xfId="15061" xr:uid="{00000000-0005-0000-0000-0000DB3A0000}"/>
    <cellStyle name="Normal 78 7 2 3" xfId="15062" xr:uid="{00000000-0005-0000-0000-0000DC3A0000}"/>
    <cellStyle name="Normal 78 7 2 4" xfId="15063" xr:uid="{00000000-0005-0000-0000-0000DD3A0000}"/>
    <cellStyle name="Normal 78 7 3" xfId="15064" xr:uid="{00000000-0005-0000-0000-0000DE3A0000}"/>
    <cellStyle name="Normal 78 7 4" xfId="15065" xr:uid="{00000000-0005-0000-0000-0000DF3A0000}"/>
    <cellStyle name="Normal 78 7 5" xfId="15066" xr:uid="{00000000-0005-0000-0000-0000E03A0000}"/>
    <cellStyle name="Normal 78 7 5 2" xfId="15067" xr:uid="{00000000-0005-0000-0000-0000E13A0000}"/>
    <cellStyle name="Normal 78 7 6" xfId="15068" xr:uid="{00000000-0005-0000-0000-0000E23A0000}"/>
    <cellStyle name="Normal 78 8" xfId="15069" xr:uid="{00000000-0005-0000-0000-0000E33A0000}"/>
    <cellStyle name="Normal 78 8 2" xfId="15070" xr:uid="{00000000-0005-0000-0000-0000E43A0000}"/>
    <cellStyle name="Normal 78 8 2 2" xfId="15071" xr:uid="{00000000-0005-0000-0000-0000E53A0000}"/>
    <cellStyle name="Normal 78 8 3" xfId="15072" xr:uid="{00000000-0005-0000-0000-0000E63A0000}"/>
    <cellStyle name="Normal 78 8 4" xfId="15073" xr:uid="{00000000-0005-0000-0000-0000E73A0000}"/>
    <cellStyle name="Normal 78 9" xfId="15074" xr:uid="{00000000-0005-0000-0000-0000E83A0000}"/>
    <cellStyle name="Normal 79" xfId="24946" xr:uid="{00000000-0005-0000-0000-0000E93A0000}"/>
    <cellStyle name="Normal 79 10" xfId="15075" xr:uid="{00000000-0005-0000-0000-0000EA3A0000}"/>
    <cellStyle name="Normal 79 11" xfId="15076" xr:uid="{00000000-0005-0000-0000-0000EB3A0000}"/>
    <cellStyle name="Normal 79 12" xfId="25557" xr:uid="{AE049714-B9E0-445F-9F5E-88BE3858C6AF}"/>
    <cellStyle name="Normal 79 2" xfId="15077" xr:uid="{00000000-0005-0000-0000-0000EC3A0000}"/>
    <cellStyle name="Normal 79 3" xfId="15078" xr:uid="{00000000-0005-0000-0000-0000ED3A0000}"/>
    <cellStyle name="Normal 79 4" xfId="15079" xr:uid="{00000000-0005-0000-0000-0000EE3A0000}"/>
    <cellStyle name="Normal 79 5" xfId="15080" xr:uid="{00000000-0005-0000-0000-0000EF3A0000}"/>
    <cellStyle name="Normal 79 5 2" xfId="15081" xr:uid="{00000000-0005-0000-0000-0000F03A0000}"/>
    <cellStyle name="Normal 79 5 2 2" xfId="15082" xr:uid="{00000000-0005-0000-0000-0000F13A0000}"/>
    <cellStyle name="Normal 79 5 2 2 2" xfId="15083" xr:uid="{00000000-0005-0000-0000-0000F23A0000}"/>
    <cellStyle name="Normal 79 5 2 2 2 2" xfId="15084" xr:uid="{00000000-0005-0000-0000-0000F33A0000}"/>
    <cellStyle name="Normal 79 5 2 2 3" xfId="15085" xr:uid="{00000000-0005-0000-0000-0000F43A0000}"/>
    <cellStyle name="Normal 79 5 2 2 4" xfId="15086" xr:uid="{00000000-0005-0000-0000-0000F53A0000}"/>
    <cellStyle name="Normal 79 5 2 3" xfId="15087" xr:uid="{00000000-0005-0000-0000-0000F63A0000}"/>
    <cellStyle name="Normal 79 5 2 4" xfId="15088" xr:uid="{00000000-0005-0000-0000-0000F73A0000}"/>
    <cellStyle name="Normal 79 5 2 5" xfId="15089" xr:uid="{00000000-0005-0000-0000-0000F83A0000}"/>
    <cellStyle name="Normal 79 5 2 5 2" xfId="15090" xr:uid="{00000000-0005-0000-0000-0000F93A0000}"/>
    <cellStyle name="Normal 79 5 2 6" xfId="15091" xr:uid="{00000000-0005-0000-0000-0000FA3A0000}"/>
    <cellStyle name="Normal 79 5 3" xfId="15092" xr:uid="{00000000-0005-0000-0000-0000FB3A0000}"/>
    <cellStyle name="Normal 79 5 4" xfId="15093" xr:uid="{00000000-0005-0000-0000-0000FC3A0000}"/>
    <cellStyle name="Normal 79 5 4 2" xfId="15094" xr:uid="{00000000-0005-0000-0000-0000FD3A0000}"/>
    <cellStyle name="Normal 79 5 4 2 2" xfId="15095" xr:uid="{00000000-0005-0000-0000-0000FE3A0000}"/>
    <cellStyle name="Normal 79 5 4 3" xfId="15096" xr:uid="{00000000-0005-0000-0000-0000FF3A0000}"/>
    <cellStyle name="Normal 79 5 4 4" xfId="15097" xr:uid="{00000000-0005-0000-0000-0000003B0000}"/>
    <cellStyle name="Normal 79 5 5" xfId="15098" xr:uid="{00000000-0005-0000-0000-0000013B0000}"/>
    <cellStyle name="Normal 79 5 6" xfId="15099" xr:uid="{00000000-0005-0000-0000-0000023B0000}"/>
    <cellStyle name="Normal 79 5 6 2" xfId="15100" xr:uid="{00000000-0005-0000-0000-0000033B0000}"/>
    <cellStyle name="Normal 79 5 7" xfId="15101" xr:uid="{00000000-0005-0000-0000-0000043B0000}"/>
    <cellStyle name="Normal 79 6" xfId="15102" xr:uid="{00000000-0005-0000-0000-0000053B0000}"/>
    <cellStyle name="Normal 79 6 2" xfId="15103" xr:uid="{00000000-0005-0000-0000-0000063B0000}"/>
    <cellStyle name="Normal 79 6 2 2" xfId="15104" xr:uid="{00000000-0005-0000-0000-0000073B0000}"/>
    <cellStyle name="Normal 79 6 2 2 2" xfId="15105" xr:uid="{00000000-0005-0000-0000-0000083B0000}"/>
    <cellStyle name="Normal 79 6 2 3" xfId="15106" xr:uid="{00000000-0005-0000-0000-0000093B0000}"/>
    <cellStyle name="Normal 79 6 2 4" xfId="15107" xr:uid="{00000000-0005-0000-0000-00000A3B0000}"/>
    <cellStyle name="Normal 79 6 3" xfId="15108" xr:uid="{00000000-0005-0000-0000-00000B3B0000}"/>
    <cellStyle name="Normal 79 6 4" xfId="15109" xr:uid="{00000000-0005-0000-0000-00000C3B0000}"/>
    <cellStyle name="Normal 79 6 5" xfId="15110" xr:uid="{00000000-0005-0000-0000-00000D3B0000}"/>
    <cellStyle name="Normal 79 6 5 2" xfId="15111" xr:uid="{00000000-0005-0000-0000-00000E3B0000}"/>
    <cellStyle name="Normal 79 6 6" xfId="15112" xr:uid="{00000000-0005-0000-0000-00000F3B0000}"/>
    <cellStyle name="Normal 79 7" xfId="15113" xr:uid="{00000000-0005-0000-0000-0000103B0000}"/>
    <cellStyle name="Normal 79 7 2" xfId="15114" xr:uid="{00000000-0005-0000-0000-0000113B0000}"/>
    <cellStyle name="Normal 79 7 2 2" xfId="15115" xr:uid="{00000000-0005-0000-0000-0000123B0000}"/>
    <cellStyle name="Normal 79 7 3" xfId="15116" xr:uid="{00000000-0005-0000-0000-0000133B0000}"/>
    <cellStyle name="Normal 79 7 4" xfId="15117" xr:uid="{00000000-0005-0000-0000-0000143B0000}"/>
    <cellStyle name="Normal 79 8" xfId="15118" xr:uid="{00000000-0005-0000-0000-0000153B0000}"/>
    <cellStyle name="Normal 79 9" xfId="15119" xr:uid="{00000000-0005-0000-0000-0000163B0000}"/>
    <cellStyle name="Normal 79 9 2" xfId="15120" xr:uid="{00000000-0005-0000-0000-0000173B0000}"/>
    <cellStyle name="Normal 8" xfId="15121" xr:uid="{00000000-0005-0000-0000-0000183B0000}"/>
    <cellStyle name="Normal 8 10" xfId="15122" xr:uid="{00000000-0005-0000-0000-0000193B0000}"/>
    <cellStyle name="Normal 8 11" xfId="15123" xr:uid="{00000000-0005-0000-0000-00001A3B0000}"/>
    <cellStyle name="Normal 8 12" xfId="15124" xr:uid="{00000000-0005-0000-0000-00001B3B0000}"/>
    <cellStyle name="Normal 8 13" xfId="15125" xr:uid="{00000000-0005-0000-0000-00001C3B0000}"/>
    <cellStyle name="Normal 8 14" xfId="15126" xr:uid="{00000000-0005-0000-0000-00001D3B0000}"/>
    <cellStyle name="Normal 8 2" xfId="15127" xr:uid="{00000000-0005-0000-0000-00001E3B0000}"/>
    <cellStyle name="Normal 8 2 2" xfId="15128" xr:uid="{00000000-0005-0000-0000-00001F3B0000}"/>
    <cellStyle name="Normal 8 2 3" xfId="15129" xr:uid="{00000000-0005-0000-0000-0000203B0000}"/>
    <cellStyle name="Normal 8 2 4" xfId="15130" xr:uid="{00000000-0005-0000-0000-0000213B0000}"/>
    <cellStyle name="Normal 8 2 5" xfId="15131" xr:uid="{00000000-0005-0000-0000-0000223B0000}"/>
    <cellStyle name="Normal 8 2 6" xfId="15132" xr:uid="{00000000-0005-0000-0000-0000233B0000}"/>
    <cellStyle name="Normal 8 3" xfId="15133" xr:uid="{00000000-0005-0000-0000-0000243B0000}"/>
    <cellStyle name="Normal 8 3 2" xfId="15134" xr:uid="{00000000-0005-0000-0000-0000253B0000}"/>
    <cellStyle name="Normal 8 3 3" xfId="15135" xr:uid="{00000000-0005-0000-0000-0000263B0000}"/>
    <cellStyle name="Normal 8 3 4" xfId="15136" xr:uid="{00000000-0005-0000-0000-0000273B0000}"/>
    <cellStyle name="Normal 8 3 5" xfId="15137" xr:uid="{00000000-0005-0000-0000-0000283B0000}"/>
    <cellStyle name="Normal 8 3 6" xfId="15138" xr:uid="{00000000-0005-0000-0000-0000293B0000}"/>
    <cellStyle name="Normal 8 4" xfId="15139" xr:uid="{00000000-0005-0000-0000-00002A3B0000}"/>
    <cellStyle name="Normal 8 4 2" xfId="15140" xr:uid="{00000000-0005-0000-0000-00002B3B0000}"/>
    <cellStyle name="Normal 8 4 3" xfId="15141" xr:uid="{00000000-0005-0000-0000-00002C3B0000}"/>
    <cellStyle name="Normal 8 4 4" xfId="15142" xr:uid="{00000000-0005-0000-0000-00002D3B0000}"/>
    <cellStyle name="Normal 8 4 5" xfId="15143" xr:uid="{00000000-0005-0000-0000-00002E3B0000}"/>
    <cellStyle name="Normal 8 4 6" xfId="15144" xr:uid="{00000000-0005-0000-0000-00002F3B0000}"/>
    <cellStyle name="Normal 8 5" xfId="15145" xr:uid="{00000000-0005-0000-0000-0000303B0000}"/>
    <cellStyle name="Normal 8 5 2" xfId="15146" xr:uid="{00000000-0005-0000-0000-0000313B0000}"/>
    <cellStyle name="Normal 8 5 3" xfId="15147" xr:uid="{00000000-0005-0000-0000-0000323B0000}"/>
    <cellStyle name="Normal 8 5 4" xfId="15148" xr:uid="{00000000-0005-0000-0000-0000333B0000}"/>
    <cellStyle name="Normal 8 5 5" xfId="15149" xr:uid="{00000000-0005-0000-0000-0000343B0000}"/>
    <cellStyle name="Normal 8 5 6" xfId="15150" xr:uid="{00000000-0005-0000-0000-0000353B0000}"/>
    <cellStyle name="Normal 8 6" xfId="15151" xr:uid="{00000000-0005-0000-0000-0000363B0000}"/>
    <cellStyle name="Normal 8 6 2" xfId="15152" xr:uid="{00000000-0005-0000-0000-0000373B0000}"/>
    <cellStyle name="Normal 8 6 3" xfId="15153" xr:uid="{00000000-0005-0000-0000-0000383B0000}"/>
    <cellStyle name="Normal 8 6 4" xfId="15154" xr:uid="{00000000-0005-0000-0000-0000393B0000}"/>
    <cellStyle name="Normal 8 6 5" xfId="15155" xr:uid="{00000000-0005-0000-0000-00003A3B0000}"/>
    <cellStyle name="Normal 8 6 6" xfId="15156" xr:uid="{00000000-0005-0000-0000-00003B3B0000}"/>
    <cellStyle name="Normal 8 7" xfId="15157" xr:uid="{00000000-0005-0000-0000-00003C3B0000}"/>
    <cellStyle name="Normal 8 7 2" xfId="15158" xr:uid="{00000000-0005-0000-0000-00003D3B0000}"/>
    <cellStyle name="Normal 8 7 3" xfId="15159" xr:uid="{00000000-0005-0000-0000-00003E3B0000}"/>
    <cellStyle name="Normal 8 7 4" xfId="15160" xr:uid="{00000000-0005-0000-0000-00003F3B0000}"/>
    <cellStyle name="Normal 8 7 5" xfId="15161" xr:uid="{00000000-0005-0000-0000-0000403B0000}"/>
    <cellStyle name="Normal 8 7 6" xfId="15162" xr:uid="{00000000-0005-0000-0000-0000413B0000}"/>
    <cellStyle name="Normal 8 8" xfId="15163" xr:uid="{00000000-0005-0000-0000-0000423B0000}"/>
    <cellStyle name="Normal 8 8 2" xfId="15164" xr:uid="{00000000-0005-0000-0000-0000433B0000}"/>
    <cellStyle name="Normal 8 8 3" xfId="15165" xr:uid="{00000000-0005-0000-0000-0000443B0000}"/>
    <cellStyle name="Normal 8 9" xfId="15166" xr:uid="{00000000-0005-0000-0000-0000453B0000}"/>
    <cellStyle name="Normal 8 9 2" xfId="15167" xr:uid="{00000000-0005-0000-0000-0000463B0000}"/>
    <cellStyle name="Normal 8 9 3" xfId="15168" xr:uid="{00000000-0005-0000-0000-0000473B0000}"/>
    <cellStyle name="Normal 80" xfId="24947" xr:uid="{00000000-0005-0000-0000-0000483B0000}"/>
    <cellStyle name="Normal 80 2" xfId="15169" xr:uid="{00000000-0005-0000-0000-0000493B0000}"/>
    <cellStyle name="Normal 80 3" xfId="15170" xr:uid="{00000000-0005-0000-0000-00004A3B0000}"/>
    <cellStyle name="Normal 80 4" xfId="15171" xr:uid="{00000000-0005-0000-0000-00004B3B0000}"/>
    <cellStyle name="Normal 80 5" xfId="15172" xr:uid="{00000000-0005-0000-0000-00004C3B0000}"/>
    <cellStyle name="Normal 80 6" xfId="15173" xr:uid="{00000000-0005-0000-0000-00004D3B0000}"/>
    <cellStyle name="Normal 80 7" xfId="15174" xr:uid="{00000000-0005-0000-0000-00004E3B0000}"/>
    <cellStyle name="Normal 80 8" xfId="15175" xr:uid="{00000000-0005-0000-0000-00004F3B0000}"/>
    <cellStyle name="Normal 80 9" xfId="25558" xr:uid="{2746E04D-1DA6-424E-832E-D087DDC2F671}"/>
    <cellStyle name="Normal 81" xfId="15176" xr:uid="{00000000-0005-0000-0000-0000503B0000}"/>
    <cellStyle name="Normal 81 2" xfId="15177" xr:uid="{00000000-0005-0000-0000-0000513B0000}"/>
    <cellStyle name="Normal 81 3" xfId="15178" xr:uid="{00000000-0005-0000-0000-0000523B0000}"/>
    <cellStyle name="Normal 81 4" xfId="15179" xr:uid="{00000000-0005-0000-0000-0000533B0000}"/>
    <cellStyle name="Normal 81 5" xfId="15180" xr:uid="{00000000-0005-0000-0000-0000543B0000}"/>
    <cellStyle name="Normal 81 6" xfId="15181" xr:uid="{00000000-0005-0000-0000-0000553B0000}"/>
    <cellStyle name="Normal 81 7" xfId="15182" xr:uid="{00000000-0005-0000-0000-0000563B0000}"/>
    <cellStyle name="Normal 81 8" xfId="15183" xr:uid="{00000000-0005-0000-0000-0000573B0000}"/>
    <cellStyle name="Normal 82" xfId="15184" xr:uid="{00000000-0005-0000-0000-0000583B0000}"/>
    <cellStyle name="Normal 82 10" xfId="15185" xr:uid="{00000000-0005-0000-0000-0000593B0000}"/>
    <cellStyle name="Normal 82 11" xfId="15186" xr:uid="{00000000-0005-0000-0000-00005A3B0000}"/>
    <cellStyle name="Normal 82 12" xfId="15187" xr:uid="{00000000-0005-0000-0000-00005B3B0000}"/>
    <cellStyle name="Normal 82 13" xfId="15188" xr:uid="{00000000-0005-0000-0000-00005C3B0000}"/>
    <cellStyle name="Normal 82 14" xfId="15189" xr:uid="{00000000-0005-0000-0000-00005D3B0000}"/>
    <cellStyle name="Normal 82 2" xfId="15190" xr:uid="{00000000-0005-0000-0000-00005E3B0000}"/>
    <cellStyle name="Normal 82 3" xfId="15191" xr:uid="{00000000-0005-0000-0000-00005F3B0000}"/>
    <cellStyle name="Normal 82 4" xfId="15192" xr:uid="{00000000-0005-0000-0000-0000603B0000}"/>
    <cellStyle name="Normal 82 5" xfId="15193" xr:uid="{00000000-0005-0000-0000-0000613B0000}"/>
    <cellStyle name="Normal 82 6" xfId="15194" xr:uid="{00000000-0005-0000-0000-0000623B0000}"/>
    <cellStyle name="Normal 82 7" xfId="15195" xr:uid="{00000000-0005-0000-0000-0000633B0000}"/>
    <cellStyle name="Normal 82 8" xfId="15196" xr:uid="{00000000-0005-0000-0000-0000643B0000}"/>
    <cellStyle name="Normal 82 9" xfId="15197" xr:uid="{00000000-0005-0000-0000-0000653B0000}"/>
    <cellStyle name="Normal 83" xfId="15198" xr:uid="{00000000-0005-0000-0000-0000663B0000}"/>
    <cellStyle name="Normal 83 10" xfId="15199" xr:uid="{00000000-0005-0000-0000-0000673B0000}"/>
    <cellStyle name="Normal 83 11" xfId="15200" xr:uid="{00000000-0005-0000-0000-0000683B0000}"/>
    <cellStyle name="Normal 83 12" xfId="15201" xr:uid="{00000000-0005-0000-0000-0000693B0000}"/>
    <cellStyle name="Normal 83 13" xfId="15202" xr:uid="{00000000-0005-0000-0000-00006A3B0000}"/>
    <cellStyle name="Normal 83 14" xfId="15203" xr:uid="{00000000-0005-0000-0000-00006B3B0000}"/>
    <cellStyle name="Normal 83 2" xfId="15204" xr:uid="{00000000-0005-0000-0000-00006C3B0000}"/>
    <cellStyle name="Normal 83 3" xfId="15205" xr:uid="{00000000-0005-0000-0000-00006D3B0000}"/>
    <cellStyle name="Normal 83 4" xfId="15206" xr:uid="{00000000-0005-0000-0000-00006E3B0000}"/>
    <cellStyle name="Normal 83 5" xfId="15207" xr:uid="{00000000-0005-0000-0000-00006F3B0000}"/>
    <cellStyle name="Normal 83 6" xfId="15208" xr:uid="{00000000-0005-0000-0000-0000703B0000}"/>
    <cellStyle name="Normal 83 7" xfId="15209" xr:uid="{00000000-0005-0000-0000-0000713B0000}"/>
    <cellStyle name="Normal 83 8" xfId="15210" xr:uid="{00000000-0005-0000-0000-0000723B0000}"/>
    <cellStyle name="Normal 83 9" xfId="15211" xr:uid="{00000000-0005-0000-0000-0000733B0000}"/>
    <cellStyle name="Normal 84" xfId="15212" xr:uid="{00000000-0005-0000-0000-0000743B0000}"/>
    <cellStyle name="Normal 84 10" xfId="15213" xr:uid="{00000000-0005-0000-0000-0000753B0000}"/>
    <cellStyle name="Normal 84 10 10" xfId="15214" xr:uid="{00000000-0005-0000-0000-0000763B0000}"/>
    <cellStyle name="Normal 84 10 2" xfId="15215" xr:uid="{00000000-0005-0000-0000-0000773B0000}"/>
    <cellStyle name="Normal 84 10 3" xfId="15216" xr:uid="{00000000-0005-0000-0000-0000783B0000}"/>
    <cellStyle name="Normal 84 10 4" xfId="15217" xr:uid="{00000000-0005-0000-0000-0000793B0000}"/>
    <cellStyle name="Normal 84 10 5" xfId="15218" xr:uid="{00000000-0005-0000-0000-00007A3B0000}"/>
    <cellStyle name="Normal 84 10 6" xfId="15219" xr:uid="{00000000-0005-0000-0000-00007B3B0000}"/>
    <cellStyle name="Normal 84 10 7" xfId="15220" xr:uid="{00000000-0005-0000-0000-00007C3B0000}"/>
    <cellStyle name="Normal 84 10 8" xfId="15221" xr:uid="{00000000-0005-0000-0000-00007D3B0000}"/>
    <cellStyle name="Normal 84 10 9" xfId="15222" xr:uid="{00000000-0005-0000-0000-00007E3B0000}"/>
    <cellStyle name="Normal 84 11" xfId="15223" xr:uid="{00000000-0005-0000-0000-00007F3B0000}"/>
    <cellStyle name="Normal 84 11 10" xfId="15224" xr:uid="{00000000-0005-0000-0000-0000803B0000}"/>
    <cellStyle name="Normal 84 11 2" xfId="15225" xr:uid="{00000000-0005-0000-0000-0000813B0000}"/>
    <cellStyle name="Normal 84 11 3" xfId="15226" xr:uid="{00000000-0005-0000-0000-0000823B0000}"/>
    <cellStyle name="Normal 84 11 4" xfId="15227" xr:uid="{00000000-0005-0000-0000-0000833B0000}"/>
    <cellStyle name="Normal 84 11 5" xfId="15228" xr:uid="{00000000-0005-0000-0000-0000843B0000}"/>
    <cellStyle name="Normal 84 11 6" xfId="15229" xr:uid="{00000000-0005-0000-0000-0000853B0000}"/>
    <cellStyle name="Normal 84 11 7" xfId="15230" xr:uid="{00000000-0005-0000-0000-0000863B0000}"/>
    <cellStyle name="Normal 84 11 8" xfId="15231" xr:uid="{00000000-0005-0000-0000-0000873B0000}"/>
    <cellStyle name="Normal 84 11 9" xfId="15232" xr:uid="{00000000-0005-0000-0000-0000883B0000}"/>
    <cellStyle name="Normal 84 12" xfId="15233" xr:uid="{00000000-0005-0000-0000-0000893B0000}"/>
    <cellStyle name="Normal 84 12 10" xfId="15234" xr:uid="{00000000-0005-0000-0000-00008A3B0000}"/>
    <cellStyle name="Normal 84 12 2" xfId="15235" xr:uid="{00000000-0005-0000-0000-00008B3B0000}"/>
    <cellStyle name="Normal 84 12 3" xfId="15236" xr:uid="{00000000-0005-0000-0000-00008C3B0000}"/>
    <cellStyle name="Normal 84 12 4" xfId="15237" xr:uid="{00000000-0005-0000-0000-00008D3B0000}"/>
    <cellStyle name="Normal 84 12 5" xfId="15238" xr:uid="{00000000-0005-0000-0000-00008E3B0000}"/>
    <cellStyle name="Normal 84 12 6" xfId="15239" xr:uid="{00000000-0005-0000-0000-00008F3B0000}"/>
    <cellStyle name="Normal 84 12 7" xfId="15240" xr:uid="{00000000-0005-0000-0000-0000903B0000}"/>
    <cellStyle name="Normal 84 12 8" xfId="15241" xr:uid="{00000000-0005-0000-0000-0000913B0000}"/>
    <cellStyle name="Normal 84 12 9" xfId="15242" xr:uid="{00000000-0005-0000-0000-0000923B0000}"/>
    <cellStyle name="Normal 84 13" xfId="15243" xr:uid="{00000000-0005-0000-0000-0000933B0000}"/>
    <cellStyle name="Normal 84 13 10" xfId="15244" xr:uid="{00000000-0005-0000-0000-0000943B0000}"/>
    <cellStyle name="Normal 84 13 2" xfId="15245" xr:uid="{00000000-0005-0000-0000-0000953B0000}"/>
    <cellStyle name="Normal 84 13 3" xfId="15246" xr:uid="{00000000-0005-0000-0000-0000963B0000}"/>
    <cellStyle name="Normal 84 13 4" xfId="15247" xr:uid="{00000000-0005-0000-0000-0000973B0000}"/>
    <cellStyle name="Normal 84 13 5" xfId="15248" xr:uid="{00000000-0005-0000-0000-0000983B0000}"/>
    <cellStyle name="Normal 84 13 6" xfId="15249" xr:uid="{00000000-0005-0000-0000-0000993B0000}"/>
    <cellStyle name="Normal 84 13 7" xfId="15250" xr:uid="{00000000-0005-0000-0000-00009A3B0000}"/>
    <cellStyle name="Normal 84 13 8" xfId="15251" xr:uid="{00000000-0005-0000-0000-00009B3B0000}"/>
    <cellStyle name="Normal 84 13 9" xfId="15252" xr:uid="{00000000-0005-0000-0000-00009C3B0000}"/>
    <cellStyle name="Normal 84 14" xfId="15253" xr:uid="{00000000-0005-0000-0000-00009D3B0000}"/>
    <cellStyle name="Normal 84 14 10" xfId="15254" xr:uid="{00000000-0005-0000-0000-00009E3B0000}"/>
    <cellStyle name="Normal 84 14 2" xfId="15255" xr:uid="{00000000-0005-0000-0000-00009F3B0000}"/>
    <cellStyle name="Normal 84 14 3" xfId="15256" xr:uid="{00000000-0005-0000-0000-0000A03B0000}"/>
    <cellStyle name="Normal 84 14 4" xfId="15257" xr:uid="{00000000-0005-0000-0000-0000A13B0000}"/>
    <cellStyle name="Normal 84 14 5" xfId="15258" xr:uid="{00000000-0005-0000-0000-0000A23B0000}"/>
    <cellStyle name="Normal 84 14 6" xfId="15259" xr:uid="{00000000-0005-0000-0000-0000A33B0000}"/>
    <cellStyle name="Normal 84 14 7" xfId="15260" xr:uid="{00000000-0005-0000-0000-0000A43B0000}"/>
    <cellStyle name="Normal 84 14 8" xfId="15261" xr:uid="{00000000-0005-0000-0000-0000A53B0000}"/>
    <cellStyle name="Normal 84 14 9" xfId="15262" xr:uid="{00000000-0005-0000-0000-0000A63B0000}"/>
    <cellStyle name="Normal 84 15" xfId="15263" xr:uid="{00000000-0005-0000-0000-0000A73B0000}"/>
    <cellStyle name="Normal 84 15 10" xfId="15264" xr:uid="{00000000-0005-0000-0000-0000A83B0000}"/>
    <cellStyle name="Normal 84 15 10 2" xfId="15265" xr:uid="{00000000-0005-0000-0000-0000A93B0000}"/>
    <cellStyle name="Normal 84 15 10 2 2" xfId="15266" xr:uid="{00000000-0005-0000-0000-0000AA3B0000}"/>
    <cellStyle name="Normal 84 15 10 2 2 2" xfId="15267" xr:uid="{00000000-0005-0000-0000-0000AB3B0000}"/>
    <cellStyle name="Normal 84 15 10 3" xfId="15268" xr:uid="{00000000-0005-0000-0000-0000AC3B0000}"/>
    <cellStyle name="Normal 84 15 11" xfId="15269" xr:uid="{00000000-0005-0000-0000-0000AD3B0000}"/>
    <cellStyle name="Normal 84 15 12" xfId="15270" xr:uid="{00000000-0005-0000-0000-0000AE3B0000}"/>
    <cellStyle name="Normal 84 15 12 2" xfId="15271" xr:uid="{00000000-0005-0000-0000-0000AF3B0000}"/>
    <cellStyle name="Normal 84 15 2" xfId="15272" xr:uid="{00000000-0005-0000-0000-0000B03B0000}"/>
    <cellStyle name="Normal 84 15 2 10" xfId="15273" xr:uid="{00000000-0005-0000-0000-0000B13B0000}"/>
    <cellStyle name="Normal 84 15 2 10 2" xfId="15274" xr:uid="{00000000-0005-0000-0000-0000B23B0000}"/>
    <cellStyle name="Normal 84 15 2 2" xfId="15275" xr:uid="{00000000-0005-0000-0000-0000B33B0000}"/>
    <cellStyle name="Normal 84 15 2 2 10" xfId="15276" xr:uid="{00000000-0005-0000-0000-0000B43B0000}"/>
    <cellStyle name="Normal 84 15 2 2 10 2" xfId="15277" xr:uid="{00000000-0005-0000-0000-0000B53B0000}"/>
    <cellStyle name="Normal 84 15 2 2 2" xfId="15278" xr:uid="{00000000-0005-0000-0000-0000B63B0000}"/>
    <cellStyle name="Normal 84 15 2 2 2 2" xfId="15279" xr:uid="{00000000-0005-0000-0000-0000B73B0000}"/>
    <cellStyle name="Normal 84 15 2 2 2 2 2" xfId="15280" xr:uid="{00000000-0005-0000-0000-0000B83B0000}"/>
    <cellStyle name="Normal 84 15 2 2 2 2 2 2" xfId="15281" xr:uid="{00000000-0005-0000-0000-0000B93B0000}"/>
    <cellStyle name="Normal 84 15 2 2 2 2 2 2 2" xfId="15282" xr:uid="{00000000-0005-0000-0000-0000BA3B0000}"/>
    <cellStyle name="Normal 84 15 2 2 2 2 2 2 2 2" xfId="15283" xr:uid="{00000000-0005-0000-0000-0000BB3B0000}"/>
    <cellStyle name="Normal 84 15 2 2 2 2 2 2 2 2 2" xfId="15284" xr:uid="{00000000-0005-0000-0000-0000BC3B0000}"/>
    <cellStyle name="Normal 84 15 2 2 2 2 2 2 3" xfId="15285" xr:uid="{00000000-0005-0000-0000-0000BD3B0000}"/>
    <cellStyle name="Normal 84 15 2 2 2 2 2 3" xfId="15286" xr:uid="{00000000-0005-0000-0000-0000BE3B0000}"/>
    <cellStyle name="Normal 84 15 2 2 2 2 2 4" xfId="15287" xr:uid="{00000000-0005-0000-0000-0000BF3B0000}"/>
    <cellStyle name="Normal 84 15 2 2 2 2 2 4 2" xfId="15288" xr:uid="{00000000-0005-0000-0000-0000C03B0000}"/>
    <cellStyle name="Normal 84 15 2 2 2 2 3" xfId="15289" xr:uid="{00000000-0005-0000-0000-0000C13B0000}"/>
    <cellStyle name="Normal 84 15 2 2 2 2 3 2" xfId="15290" xr:uid="{00000000-0005-0000-0000-0000C23B0000}"/>
    <cellStyle name="Normal 84 15 2 2 2 2 3 2 2" xfId="15291" xr:uid="{00000000-0005-0000-0000-0000C33B0000}"/>
    <cellStyle name="Normal 84 15 2 2 2 2 3 2 2 2" xfId="15292" xr:uid="{00000000-0005-0000-0000-0000C43B0000}"/>
    <cellStyle name="Normal 84 15 2 2 2 2 3 3" xfId="15293" xr:uid="{00000000-0005-0000-0000-0000C53B0000}"/>
    <cellStyle name="Normal 84 15 2 2 2 2 4" xfId="15294" xr:uid="{00000000-0005-0000-0000-0000C63B0000}"/>
    <cellStyle name="Normal 84 15 2 2 2 2 4 2" xfId="15295" xr:uid="{00000000-0005-0000-0000-0000C73B0000}"/>
    <cellStyle name="Normal 84 15 2 2 2 3" xfId="15296" xr:uid="{00000000-0005-0000-0000-0000C83B0000}"/>
    <cellStyle name="Normal 84 15 2 2 2 4" xfId="15297" xr:uid="{00000000-0005-0000-0000-0000C93B0000}"/>
    <cellStyle name="Normal 84 15 2 2 2 5" xfId="15298" xr:uid="{00000000-0005-0000-0000-0000CA3B0000}"/>
    <cellStyle name="Normal 84 15 2 2 2 5 2" xfId="15299" xr:uid="{00000000-0005-0000-0000-0000CB3B0000}"/>
    <cellStyle name="Normal 84 15 2 2 2 5 2 2" xfId="15300" xr:uid="{00000000-0005-0000-0000-0000CC3B0000}"/>
    <cellStyle name="Normal 84 15 2 2 2 5 2 2 2" xfId="15301" xr:uid="{00000000-0005-0000-0000-0000CD3B0000}"/>
    <cellStyle name="Normal 84 15 2 2 2 5 3" xfId="15302" xr:uid="{00000000-0005-0000-0000-0000CE3B0000}"/>
    <cellStyle name="Normal 84 15 2 2 2 6" xfId="15303" xr:uid="{00000000-0005-0000-0000-0000CF3B0000}"/>
    <cellStyle name="Normal 84 15 2 2 2 7" xfId="15304" xr:uid="{00000000-0005-0000-0000-0000D03B0000}"/>
    <cellStyle name="Normal 84 15 2 2 2 7 2" xfId="15305" xr:uid="{00000000-0005-0000-0000-0000D13B0000}"/>
    <cellStyle name="Normal 84 15 2 2 3" xfId="15306" xr:uid="{00000000-0005-0000-0000-0000D23B0000}"/>
    <cellStyle name="Normal 84 15 2 2 4" xfId="15307" xr:uid="{00000000-0005-0000-0000-0000D33B0000}"/>
    <cellStyle name="Normal 84 15 2 2 5" xfId="15308" xr:uid="{00000000-0005-0000-0000-0000D43B0000}"/>
    <cellStyle name="Normal 84 15 2 2 6" xfId="15309" xr:uid="{00000000-0005-0000-0000-0000D53B0000}"/>
    <cellStyle name="Normal 84 15 2 2 6 2" xfId="15310" xr:uid="{00000000-0005-0000-0000-0000D63B0000}"/>
    <cellStyle name="Normal 84 15 2 2 6 2 2" xfId="15311" xr:uid="{00000000-0005-0000-0000-0000D73B0000}"/>
    <cellStyle name="Normal 84 15 2 2 6 2 2 2" xfId="15312" xr:uid="{00000000-0005-0000-0000-0000D83B0000}"/>
    <cellStyle name="Normal 84 15 2 2 6 2 2 2 2" xfId="15313" xr:uid="{00000000-0005-0000-0000-0000D93B0000}"/>
    <cellStyle name="Normal 84 15 2 2 6 2 2 2 2 2" xfId="15314" xr:uid="{00000000-0005-0000-0000-0000DA3B0000}"/>
    <cellStyle name="Normal 84 15 2 2 6 2 2 3" xfId="15315" xr:uid="{00000000-0005-0000-0000-0000DB3B0000}"/>
    <cellStyle name="Normal 84 15 2 2 6 2 3" xfId="15316" xr:uid="{00000000-0005-0000-0000-0000DC3B0000}"/>
    <cellStyle name="Normal 84 15 2 2 6 2 4" xfId="15317" xr:uid="{00000000-0005-0000-0000-0000DD3B0000}"/>
    <cellStyle name="Normal 84 15 2 2 6 2 4 2" xfId="15318" xr:uid="{00000000-0005-0000-0000-0000DE3B0000}"/>
    <cellStyle name="Normal 84 15 2 2 6 3" xfId="15319" xr:uid="{00000000-0005-0000-0000-0000DF3B0000}"/>
    <cellStyle name="Normal 84 15 2 2 6 3 2" xfId="15320" xr:uid="{00000000-0005-0000-0000-0000E03B0000}"/>
    <cellStyle name="Normal 84 15 2 2 6 3 2 2" xfId="15321" xr:uid="{00000000-0005-0000-0000-0000E13B0000}"/>
    <cellStyle name="Normal 84 15 2 2 6 3 2 2 2" xfId="15322" xr:uid="{00000000-0005-0000-0000-0000E23B0000}"/>
    <cellStyle name="Normal 84 15 2 2 6 3 3" xfId="15323" xr:uid="{00000000-0005-0000-0000-0000E33B0000}"/>
    <cellStyle name="Normal 84 15 2 2 6 4" xfId="15324" xr:uid="{00000000-0005-0000-0000-0000E43B0000}"/>
    <cellStyle name="Normal 84 15 2 2 6 4 2" xfId="15325" xr:uid="{00000000-0005-0000-0000-0000E53B0000}"/>
    <cellStyle name="Normal 84 15 2 2 7" xfId="15326" xr:uid="{00000000-0005-0000-0000-0000E63B0000}"/>
    <cellStyle name="Normal 84 15 2 2 8" xfId="15327" xr:uid="{00000000-0005-0000-0000-0000E73B0000}"/>
    <cellStyle name="Normal 84 15 2 2 8 2" xfId="15328" xr:uid="{00000000-0005-0000-0000-0000E83B0000}"/>
    <cellStyle name="Normal 84 15 2 2 8 2 2" xfId="15329" xr:uid="{00000000-0005-0000-0000-0000E93B0000}"/>
    <cellStyle name="Normal 84 15 2 2 8 2 2 2" xfId="15330" xr:uid="{00000000-0005-0000-0000-0000EA3B0000}"/>
    <cellStyle name="Normal 84 15 2 2 8 3" xfId="15331" xr:uid="{00000000-0005-0000-0000-0000EB3B0000}"/>
    <cellStyle name="Normal 84 15 2 2 9" xfId="15332" xr:uid="{00000000-0005-0000-0000-0000EC3B0000}"/>
    <cellStyle name="Normal 84 15 2 3" xfId="15333" xr:uid="{00000000-0005-0000-0000-0000ED3B0000}"/>
    <cellStyle name="Normal 84 15 2 3 2" xfId="15334" xr:uid="{00000000-0005-0000-0000-0000EE3B0000}"/>
    <cellStyle name="Normal 84 15 2 3 2 2" xfId="15335" xr:uid="{00000000-0005-0000-0000-0000EF3B0000}"/>
    <cellStyle name="Normal 84 15 2 3 2 2 2" xfId="15336" xr:uid="{00000000-0005-0000-0000-0000F03B0000}"/>
    <cellStyle name="Normal 84 15 2 3 2 2 2 2" xfId="15337" xr:uid="{00000000-0005-0000-0000-0000F13B0000}"/>
    <cellStyle name="Normal 84 15 2 3 2 2 2 2 2" xfId="15338" xr:uid="{00000000-0005-0000-0000-0000F23B0000}"/>
    <cellStyle name="Normal 84 15 2 3 2 2 2 2 2 2" xfId="15339" xr:uid="{00000000-0005-0000-0000-0000F33B0000}"/>
    <cellStyle name="Normal 84 15 2 3 2 2 2 3" xfId="15340" xr:uid="{00000000-0005-0000-0000-0000F43B0000}"/>
    <cellStyle name="Normal 84 15 2 3 2 2 3" xfId="15341" xr:uid="{00000000-0005-0000-0000-0000F53B0000}"/>
    <cellStyle name="Normal 84 15 2 3 2 2 4" xfId="15342" xr:uid="{00000000-0005-0000-0000-0000F63B0000}"/>
    <cellStyle name="Normal 84 15 2 3 2 2 4 2" xfId="15343" xr:uid="{00000000-0005-0000-0000-0000F73B0000}"/>
    <cellStyle name="Normal 84 15 2 3 2 3" xfId="15344" xr:uid="{00000000-0005-0000-0000-0000F83B0000}"/>
    <cellStyle name="Normal 84 15 2 3 2 3 2" xfId="15345" xr:uid="{00000000-0005-0000-0000-0000F93B0000}"/>
    <cellStyle name="Normal 84 15 2 3 2 3 2 2" xfId="15346" xr:uid="{00000000-0005-0000-0000-0000FA3B0000}"/>
    <cellStyle name="Normal 84 15 2 3 2 3 2 2 2" xfId="15347" xr:uid="{00000000-0005-0000-0000-0000FB3B0000}"/>
    <cellStyle name="Normal 84 15 2 3 2 3 3" xfId="15348" xr:uid="{00000000-0005-0000-0000-0000FC3B0000}"/>
    <cellStyle name="Normal 84 15 2 3 2 4" xfId="15349" xr:uid="{00000000-0005-0000-0000-0000FD3B0000}"/>
    <cellStyle name="Normal 84 15 2 3 2 4 2" xfId="15350" xr:uid="{00000000-0005-0000-0000-0000FE3B0000}"/>
    <cellStyle name="Normal 84 15 2 3 3" xfId="15351" xr:uid="{00000000-0005-0000-0000-0000FF3B0000}"/>
    <cellStyle name="Normal 84 15 2 3 4" xfId="15352" xr:uid="{00000000-0005-0000-0000-0000003C0000}"/>
    <cellStyle name="Normal 84 15 2 3 5" xfId="15353" xr:uid="{00000000-0005-0000-0000-0000013C0000}"/>
    <cellStyle name="Normal 84 15 2 3 5 2" xfId="15354" xr:uid="{00000000-0005-0000-0000-0000023C0000}"/>
    <cellStyle name="Normal 84 15 2 3 5 2 2" xfId="15355" xr:uid="{00000000-0005-0000-0000-0000033C0000}"/>
    <cellStyle name="Normal 84 15 2 3 5 2 2 2" xfId="15356" xr:uid="{00000000-0005-0000-0000-0000043C0000}"/>
    <cellStyle name="Normal 84 15 2 3 5 3" xfId="15357" xr:uid="{00000000-0005-0000-0000-0000053C0000}"/>
    <cellStyle name="Normal 84 15 2 3 6" xfId="15358" xr:uid="{00000000-0005-0000-0000-0000063C0000}"/>
    <cellStyle name="Normal 84 15 2 3 7" xfId="15359" xr:uid="{00000000-0005-0000-0000-0000073C0000}"/>
    <cellStyle name="Normal 84 15 2 3 7 2" xfId="15360" xr:uid="{00000000-0005-0000-0000-0000083C0000}"/>
    <cellStyle name="Normal 84 15 2 4" xfId="15361" xr:uid="{00000000-0005-0000-0000-0000093C0000}"/>
    <cellStyle name="Normal 84 15 2 5" xfId="15362" xr:uid="{00000000-0005-0000-0000-00000A3C0000}"/>
    <cellStyle name="Normal 84 15 2 6" xfId="15363" xr:uid="{00000000-0005-0000-0000-00000B3C0000}"/>
    <cellStyle name="Normal 84 15 2 6 2" xfId="15364" xr:uid="{00000000-0005-0000-0000-00000C3C0000}"/>
    <cellStyle name="Normal 84 15 2 6 2 2" xfId="15365" xr:uid="{00000000-0005-0000-0000-00000D3C0000}"/>
    <cellStyle name="Normal 84 15 2 6 2 2 2" xfId="15366" xr:uid="{00000000-0005-0000-0000-00000E3C0000}"/>
    <cellStyle name="Normal 84 15 2 6 2 2 2 2" xfId="15367" xr:uid="{00000000-0005-0000-0000-00000F3C0000}"/>
    <cellStyle name="Normal 84 15 2 6 2 2 2 2 2" xfId="15368" xr:uid="{00000000-0005-0000-0000-0000103C0000}"/>
    <cellStyle name="Normal 84 15 2 6 2 2 3" xfId="15369" xr:uid="{00000000-0005-0000-0000-0000113C0000}"/>
    <cellStyle name="Normal 84 15 2 6 2 3" xfId="15370" xr:uid="{00000000-0005-0000-0000-0000123C0000}"/>
    <cellStyle name="Normal 84 15 2 6 2 4" xfId="15371" xr:uid="{00000000-0005-0000-0000-0000133C0000}"/>
    <cellStyle name="Normal 84 15 2 6 2 4 2" xfId="15372" xr:uid="{00000000-0005-0000-0000-0000143C0000}"/>
    <cellStyle name="Normal 84 15 2 6 3" xfId="15373" xr:uid="{00000000-0005-0000-0000-0000153C0000}"/>
    <cellStyle name="Normal 84 15 2 6 3 2" xfId="15374" xr:uid="{00000000-0005-0000-0000-0000163C0000}"/>
    <cellStyle name="Normal 84 15 2 6 3 2 2" xfId="15375" xr:uid="{00000000-0005-0000-0000-0000173C0000}"/>
    <cellStyle name="Normal 84 15 2 6 3 2 2 2" xfId="15376" xr:uid="{00000000-0005-0000-0000-0000183C0000}"/>
    <cellStyle name="Normal 84 15 2 6 3 3" xfId="15377" xr:uid="{00000000-0005-0000-0000-0000193C0000}"/>
    <cellStyle name="Normal 84 15 2 6 4" xfId="15378" xr:uid="{00000000-0005-0000-0000-00001A3C0000}"/>
    <cellStyle name="Normal 84 15 2 6 4 2" xfId="15379" xr:uid="{00000000-0005-0000-0000-00001B3C0000}"/>
    <cellStyle name="Normal 84 15 2 7" xfId="15380" xr:uid="{00000000-0005-0000-0000-00001C3C0000}"/>
    <cellStyle name="Normal 84 15 2 8" xfId="15381" xr:uid="{00000000-0005-0000-0000-00001D3C0000}"/>
    <cellStyle name="Normal 84 15 2 8 2" xfId="15382" xr:uid="{00000000-0005-0000-0000-00001E3C0000}"/>
    <cellStyle name="Normal 84 15 2 8 2 2" xfId="15383" xr:uid="{00000000-0005-0000-0000-00001F3C0000}"/>
    <cellStyle name="Normal 84 15 2 8 2 2 2" xfId="15384" xr:uid="{00000000-0005-0000-0000-0000203C0000}"/>
    <cellStyle name="Normal 84 15 2 8 3" xfId="15385" xr:uid="{00000000-0005-0000-0000-0000213C0000}"/>
    <cellStyle name="Normal 84 15 2 9" xfId="15386" xr:uid="{00000000-0005-0000-0000-0000223C0000}"/>
    <cellStyle name="Normal 84 15 3" xfId="15387" xr:uid="{00000000-0005-0000-0000-0000233C0000}"/>
    <cellStyle name="Normal 84 15 4" xfId="15388" xr:uid="{00000000-0005-0000-0000-0000243C0000}"/>
    <cellStyle name="Normal 84 15 4 2" xfId="15389" xr:uid="{00000000-0005-0000-0000-0000253C0000}"/>
    <cellStyle name="Normal 84 15 4 2 2" xfId="15390" xr:uid="{00000000-0005-0000-0000-0000263C0000}"/>
    <cellStyle name="Normal 84 15 4 2 2 2" xfId="15391" xr:uid="{00000000-0005-0000-0000-0000273C0000}"/>
    <cellStyle name="Normal 84 15 4 2 2 2 2" xfId="15392" xr:uid="{00000000-0005-0000-0000-0000283C0000}"/>
    <cellStyle name="Normal 84 15 4 2 2 2 2 2" xfId="15393" xr:uid="{00000000-0005-0000-0000-0000293C0000}"/>
    <cellStyle name="Normal 84 15 4 2 2 2 2 2 2" xfId="15394" xr:uid="{00000000-0005-0000-0000-00002A3C0000}"/>
    <cellStyle name="Normal 84 15 4 2 2 2 3" xfId="15395" xr:uid="{00000000-0005-0000-0000-00002B3C0000}"/>
    <cellStyle name="Normal 84 15 4 2 2 3" xfId="15396" xr:uid="{00000000-0005-0000-0000-00002C3C0000}"/>
    <cellStyle name="Normal 84 15 4 2 2 4" xfId="15397" xr:uid="{00000000-0005-0000-0000-00002D3C0000}"/>
    <cellStyle name="Normal 84 15 4 2 2 4 2" xfId="15398" xr:uid="{00000000-0005-0000-0000-00002E3C0000}"/>
    <cellStyle name="Normal 84 15 4 2 3" xfId="15399" xr:uid="{00000000-0005-0000-0000-00002F3C0000}"/>
    <cellStyle name="Normal 84 15 4 2 3 2" xfId="15400" xr:uid="{00000000-0005-0000-0000-0000303C0000}"/>
    <cellStyle name="Normal 84 15 4 2 3 2 2" xfId="15401" xr:uid="{00000000-0005-0000-0000-0000313C0000}"/>
    <cellStyle name="Normal 84 15 4 2 3 2 2 2" xfId="15402" xr:uid="{00000000-0005-0000-0000-0000323C0000}"/>
    <cellStyle name="Normal 84 15 4 2 3 3" xfId="15403" xr:uid="{00000000-0005-0000-0000-0000333C0000}"/>
    <cellStyle name="Normal 84 15 4 2 4" xfId="15404" xr:uid="{00000000-0005-0000-0000-0000343C0000}"/>
    <cellStyle name="Normal 84 15 4 2 4 2" xfId="15405" xr:uid="{00000000-0005-0000-0000-0000353C0000}"/>
    <cellStyle name="Normal 84 15 4 3" xfId="15406" xr:uid="{00000000-0005-0000-0000-0000363C0000}"/>
    <cellStyle name="Normal 84 15 4 4" xfId="15407" xr:uid="{00000000-0005-0000-0000-0000373C0000}"/>
    <cellStyle name="Normal 84 15 4 5" xfId="15408" xr:uid="{00000000-0005-0000-0000-0000383C0000}"/>
    <cellStyle name="Normal 84 15 4 5 2" xfId="15409" xr:uid="{00000000-0005-0000-0000-0000393C0000}"/>
    <cellStyle name="Normal 84 15 4 5 2 2" xfId="15410" xr:uid="{00000000-0005-0000-0000-00003A3C0000}"/>
    <cellStyle name="Normal 84 15 4 5 2 2 2" xfId="15411" xr:uid="{00000000-0005-0000-0000-00003B3C0000}"/>
    <cellStyle name="Normal 84 15 4 5 3" xfId="15412" xr:uid="{00000000-0005-0000-0000-00003C3C0000}"/>
    <cellStyle name="Normal 84 15 4 6" xfId="15413" xr:uid="{00000000-0005-0000-0000-00003D3C0000}"/>
    <cellStyle name="Normal 84 15 4 7" xfId="15414" xr:uid="{00000000-0005-0000-0000-00003E3C0000}"/>
    <cellStyle name="Normal 84 15 4 7 2" xfId="15415" xr:uid="{00000000-0005-0000-0000-00003F3C0000}"/>
    <cellStyle name="Normal 84 15 5" xfId="15416" xr:uid="{00000000-0005-0000-0000-0000403C0000}"/>
    <cellStyle name="Normal 84 15 6" xfId="15417" xr:uid="{00000000-0005-0000-0000-0000413C0000}"/>
    <cellStyle name="Normal 84 15 7" xfId="15418" xr:uid="{00000000-0005-0000-0000-0000423C0000}"/>
    <cellStyle name="Normal 84 15 8" xfId="15419" xr:uid="{00000000-0005-0000-0000-0000433C0000}"/>
    <cellStyle name="Normal 84 15 8 2" xfId="15420" xr:uid="{00000000-0005-0000-0000-0000443C0000}"/>
    <cellStyle name="Normal 84 15 8 2 2" xfId="15421" xr:uid="{00000000-0005-0000-0000-0000453C0000}"/>
    <cellStyle name="Normal 84 15 8 2 2 2" xfId="15422" xr:uid="{00000000-0005-0000-0000-0000463C0000}"/>
    <cellStyle name="Normal 84 15 8 2 2 2 2" xfId="15423" xr:uid="{00000000-0005-0000-0000-0000473C0000}"/>
    <cellStyle name="Normal 84 15 8 2 2 2 2 2" xfId="15424" xr:uid="{00000000-0005-0000-0000-0000483C0000}"/>
    <cellStyle name="Normal 84 15 8 2 2 3" xfId="15425" xr:uid="{00000000-0005-0000-0000-0000493C0000}"/>
    <cellStyle name="Normal 84 15 8 2 3" xfId="15426" xr:uid="{00000000-0005-0000-0000-00004A3C0000}"/>
    <cellStyle name="Normal 84 15 8 2 4" xfId="15427" xr:uid="{00000000-0005-0000-0000-00004B3C0000}"/>
    <cellStyle name="Normal 84 15 8 2 4 2" xfId="15428" xr:uid="{00000000-0005-0000-0000-00004C3C0000}"/>
    <cellStyle name="Normal 84 15 8 3" xfId="15429" xr:uid="{00000000-0005-0000-0000-00004D3C0000}"/>
    <cellStyle name="Normal 84 15 8 3 2" xfId="15430" xr:uid="{00000000-0005-0000-0000-00004E3C0000}"/>
    <cellStyle name="Normal 84 15 8 3 2 2" xfId="15431" xr:uid="{00000000-0005-0000-0000-00004F3C0000}"/>
    <cellStyle name="Normal 84 15 8 3 2 2 2" xfId="15432" xr:uid="{00000000-0005-0000-0000-0000503C0000}"/>
    <cellStyle name="Normal 84 15 8 3 3" xfId="15433" xr:uid="{00000000-0005-0000-0000-0000513C0000}"/>
    <cellStyle name="Normal 84 15 8 4" xfId="15434" xr:uid="{00000000-0005-0000-0000-0000523C0000}"/>
    <cellStyle name="Normal 84 15 8 4 2" xfId="15435" xr:uid="{00000000-0005-0000-0000-0000533C0000}"/>
    <cellStyle name="Normal 84 15 9" xfId="15436" xr:uid="{00000000-0005-0000-0000-0000543C0000}"/>
    <cellStyle name="Normal 84 16" xfId="15437" xr:uid="{00000000-0005-0000-0000-0000553C0000}"/>
    <cellStyle name="Normal 84 16 10" xfId="15438" xr:uid="{00000000-0005-0000-0000-0000563C0000}"/>
    <cellStyle name="Normal 84 16 10 2" xfId="15439" xr:uid="{00000000-0005-0000-0000-0000573C0000}"/>
    <cellStyle name="Normal 84 16 2" xfId="15440" xr:uid="{00000000-0005-0000-0000-0000583C0000}"/>
    <cellStyle name="Normal 84 16 2 10" xfId="15441" xr:uid="{00000000-0005-0000-0000-0000593C0000}"/>
    <cellStyle name="Normal 84 16 2 10 2" xfId="15442" xr:uid="{00000000-0005-0000-0000-00005A3C0000}"/>
    <cellStyle name="Normal 84 16 2 2" xfId="15443" xr:uid="{00000000-0005-0000-0000-00005B3C0000}"/>
    <cellStyle name="Normal 84 16 2 2 2" xfId="15444" xr:uid="{00000000-0005-0000-0000-00005C3C0000}"/>
    <cellStyle name="Normal 84 16 2 2 2 2" xfId="15445" xr:uid="{00000000-0005-0000-0000-00005D3C0000}"/>
    <cellStyle name="Normal 84 16 2 2 2 2 2" xfId="15446" xr:uid="{00000000-0005-0000-0000-00005E3C0000}"/>
    <cellStyle name="Normal 84 16 2 2 2 2 2 2" xfId="15447" xr:uid="{00000000-0005-0000-0000-00005F3C0000}"/>
    <cellStyle name="Normal 84 16 2 2 2 2 2 2 2" xfId="15448" xr:uid="{00000000-0005-0000-0000-0000603C0000}"/>
    <cellStyle name="Normal 84 16 2 2 2 2 2 2 2 2" xfId="15449" xr:uid="{00000000-0005-0000-0000-0000613C0000}"/>
    <cellStyle name="Normal 84 16 2 2 2 2 2 3" xfId="15450" xr:uid="{00000000-0005-0000-0000-0000623C0000}"/>
    <cellStyle name="Normal 84 16 2 2 2 2 3" xfId="15451" xr:uid="{00000000-0005-0000-0000-0000633C0000}"/>
    <cellStyle name="Normal 84 16 2 2 2 2 4" xfId="15452" xr:uid="{00000000-0005-0000-0000-0000643C0000}"/>
    <cellStyle name="Normal 84 16 2 2 2 2 4 2" xfId="15453" xr:uid="{00000000-0005-0000-0000-0000653C0000}"/>
    <cellStyle name="Normal 84 16 2 2 2 3" xfId="15454" xr:uid="{00000000-0005-0000-0000-0000663C0000}"/>
    <cellStyle name="Normal 84 16 2 2 2 3 2" xfId="15455" xr:uid="{00000000-0005-0000-0000-0000673C0000}"/>
    <cellStyle name="Normal 84 16 2 2 2 3 2 2" xfId="15456" xr:uid="{00000000-0005-0000-0000-0000683C0000}"/>
    <cellStyle name="Normal 84 16 2 2 2 3 2 2 2" xfId="15457" xr:uid="{00000000-0005-0000-0000-0000693C0000}"/>
    <cellStyle name="Normal 84 16 2 2 2 3 3" xfId="15458" xr:uid="{00000000-0005-0000-0000-00006A3C0000}"/>
    <cellStyle name="Normal 84 16 2 2 2 4" xfId="15459" xr:uid="{00000000-0005-0000-0000-00006B3C0000}"/>
    <cellStyle name="Normal 84 16 2 2 2 4 2" xfId="15460" xr:uid="{00000000-0005-0000-0000-00006C3C0000}"/>
    <cellStyle name="Normal 84 16 2 2 3" xfId="15461" xr:uid="{00000000-0005-0000-0000-00006D3C0000}"/>
    <cellStyle name="Normal 84 16 2 2 4" xfId="15462" xr:uid="{00000000-0005-0000-0000-00006E3C0000}"/>
    <cellStyle name="Normal 84 16 2 2 5" xfId="15463" xr:uid="{00000000-0005-0000-0000-00006F3C0000}"/>
    <cellStyle name="Normal 84 16 2 2 5 2" xfId="15464" xr:uid="{00000000-0005-0000-0000-0000703C0000}"/>
    <cellStyle name="Normal 84 16 2 2 5 2 2" xfId="15465" xr:uid="{00000000-0005-0000-0000-0000713C0000}"/>
    <cellStyle name="Normal 84 16 2 2 5 2 2 2" xfId="15466" xr:uid="{00000000-0005-0000-0000-0000723C0000}"/>
    <cellStyle name="Normal 84 16 2 2 5 3" xfId="15467" xr:uid="{00000000-0005-0000-0000-0000733C0000}"/>
    <cellStyle name="Normal 84 16 2 2 6" xfId="15468" xr:uid="{00000000-0005-0000-0000-0000743C0000}"/>
    <cellStyle name="Normal 84 16 2 2 7" xfId="15469" xr:uid="{00000000-0005-0000-0000-0000753C0000}"/>
    <cellStyle name="Normal 84 16 2 2 7 2" xfId="15470" xr:uid="{00000000-0005-0000-0000-0000763C0000}"/>
    <cellStyle name="Normal 84 16 2 3" xfId="15471" xr:uid="{00000000-0005-0000-0000-0000773C0000}"/>
    <cellStyle name="Normal 84 16 2 4" xfId="15472" xr:uid="{00000000-0005-0000-0000-0000783C0000}"/>
    <cellStyle name="Normal 84 16 2 5" xfId="15473" xr:uid="{00000000-0005-0000-0000-0000793C0000}"/>
    <cellStyle name="Normal 84 16 2 6" xfId="15474" xr:uid="{00000000-0005-0000-0000-00007A3C0000}"/>
    <cellStyle name="Normal 84 16 2 6 2" xfId="15475" xr:uid="{00000000-0005-0000-0000-00007B3C0000}"/>
    <cellStyle name="Normal 84 16 2 6 2 2" xfId="15476" xr:uid="{00000000-0005-0000-0000-00007C3C0000}"/>
    <cellStyle name="Normal 84 16 2 6 2 2 2" xfId="15477" xr:uid="{00000000-0005-0000-0000-00007D3C0000}"/>
    <cellStyle name="Normal 84 16 2 6 2 2 2 2" xfId="15478" xr:uid="{00000000-0005-0000-0000-00007E3C0000}"/>
    <cellStyle name="Normal 84 16 2 6 2 2 2 2 2" xfId="15479" xr:uid="{00000000-0005-0000-0000-00007F3C0000}"/>
    <cellStyle name="Normal 84 16 2 6 2 2 3" xfId="15480" xr:uid="{00000000-0005-0000-0000-0000803C0000}"/>
    <cellStyle name="Normal 84 16 2 6 2 3" xfId="15481" xr:uid="{00000000-0005-0000-0000-0000813C0000}"/>
    <cellStyle name="Normal 84 16 2 6 2 4" xfId="15482" xr:uid="{00000000-0005-0000-0000-0000823C0000}"/>
    <cellStyle name="Normal 84 16 2 6 2 4 2" xfId="15483" xr:uid="{00000000-0005-0000-0000-0000833C0000}"/>
    <cellStyle name="Normal 84 16 2 6 3" xfId="15484" xr:uid="{00000000-0005-0000-0000-0000843C0000}"/>
    <cellStyle name="Normal 84 16 2 6 3 2" xfId="15485" xr:uid="{00000000-0005-0000-0000-0000853C0000}"/>
    <cellStyle name="Normal 84 16 2 6 3 2 2" xfId="15486" xr:uid="{00000000-0005-0000-0000-0000863C0000}"/>
    <cellStyle name="Normal 84 16 2 6 3 2 2 2" xfId="15487" xr:uid="{00000000-0005-0000-0000-0000873C0000}"/>
    <cellStyle name="Normal 84 16 2 6 3 3" xfId="15488" xr:uid="{00000000-0005-0000-0000-0000883C0000}"/>
    <cellStyle name="Normal 84 16 2 6 4" xfId="15489" xr:uid="{00000000-0005-0000-0000-0000893C0000}"/>
    <cellStyle name="Normal 84 16 2 6 4 2" xfId="15490" xr:uid="{00000000-0005-0000-0000-00008A3C0000}"/>
    <cellStyle name="Normal 84 16 2 7" xfId="15491" xr:uid="{00000000-0005-0000-0000-00008B3C0000}"/>
    <cellStyle name="Normal 84 16 2 8" xfId="15492" xr:uid="{00000000-0005-0000-0000-00008C3C0000}"/>
    <cellStyle name="Normal 84 16 2 8 2" xfId="15493" xr:uid="{00000000-0005-0000-0000-00008D3C0000}"/>
    <cellStyle name="Normal 84 16 2 8 2 2" xfId="15494" xr:uid="{00000000-0005-0000-0000-00008E3C0000}"/>
    <cellStyle name="Normal 84 16 2 8 2 2 2" xfId="15495" xr:uid="{00000000-0005-0000-0000-00008F3C0000}"/>
    <cellStyle name="Normal 84 16 2 8 3" xfId="15496" xr:uid="{00000000-0005-0000-0000-0000903C0000}"/>
    <cellStyle name="Normal 84 16 2 9" xfId="15497" xr:uid="{00000000-0005-0000-0000-0000913C0000}"/>
    <cellStyle name="Normal 84 16 3" xfId="15498" xr:uid="{00000000-0005-0000-0000-0000923C0000}"/>
    <cellStyle name="Normal 84 16 3 2" xfId="15499" xr:uid="{00000000-0005-0000-0000-0000933C0000}"/>
    <cellStyle name="Normal 84 16 3 2 2" xfId="15500" xr:uid="{00000000-0005-0000-0000-0000943C0000}"/>
    <cellStyle name="Normal 84 16 3 2 2 2" xfId="15501" xr:uid="{00000000-0005-0000-0000-0000953C0000}"/>
    <cellStyle name="Normal 84 16 3 2 2 2 2" xfId="15502" xr:uid="{00000000-0005-0000-0000-0000963C0000}"/>
    <cellStyle name="Normal 84 16 3 2 2 2 2 2" xfId="15503" xr:uid="{00000000-0005-0000-0000-0000973C0000}"/>
    <cellStyle name="Normal 84 16 3 2 2 2 2 2 2" xfId="15504" xr:uid="{00000000-0005-0000-0000-0000983C0000}"/>
    <cellStyle name="Normal 84 16 3 2 2 2 3" xfId="15505" xr:uid="{00000000-0005-0000-0000-0000993C0000}"/>
    <cellStyle name="Normal 84 16 3 2 2 3" xfId="15506" xr:uid="{00000000-0005-0000-0000-00009A3C0000}"/>
    <cellStyle name="Normal 84 16 3 2 2 4" xfId="15507" xr:uid="{00000000-0005-0000-0000-00009B3C0000}"/>
    <cellStyle name="Normal 84 16 3 2 2 4 2" xfId="15508" xr:uid="{00000000-0005-0000-0000-00009C3C0000}"/>
    <cellStyle name="Normal 84 16 3 2 3" xfId="15509" xr:uid="{00000000-0005-0000-0000-00009D3C0000}"/>
    <cellStyle name="Normal 84 16 3 2 3 2" xfId="15510" xr:uid="{00000000-0005-0000-0000-00009E3C0000}"/>
    <cellStyle name="Normal 84 16 3 2 3 2 2" xfId="15511" xr:uid="{00000000-0005-0000-0000-00009F3C0000}"/>
    <cellStyle name="Normal 84 16 3 2 3 2 2 2" xfId="15512" xr:uid="{00000000-0005-0000-0000-0000A03C0000}"/>
    <cellStyle name="Normal 84 16 3 2 3 3" xfId="15513" xr:uid="{00000000-0005-0000-0000-0000A13C0000}"/>
    <cellStyle name="Normal 84 16 3 2 4" xfId="15514" xr:uid="{00000000-0005-0000-0000-0000A23C0000}"/>
    <cellStyle name="Normal 84 16 3 2 4 2" xfId="15515" xr:uid="{00000000-0005-0000-0000-0000A33C0000}"/>
    <cellStyle name="Normal 84 16 3 3" xfId="15516" xr:uid="{00000000-0005-0000-0000-0000A43C0000}"/>
    <cellStyle name="Normal 84 16 3 4" xfId="15517" xr:uid="{00000000-0005-0000-0000-0000A53C0000}"/>
    <cellStyle name="Normal 84 16 3 5" xfId="15518" xr:uid="{00000000-0005-0000-0000-0000A63C0000}"/>
    <cellStyle name="Normal 84 16 3 5 2" xfId="15519" xr:uid="{00000000-0005-0000-0000-0000A73C0000}"/>
    <cellStyle name="Normal 84 16 3 5 2 2" xfId="15520" xr:uid="{00000000-0005-0000-0000-0000A83C0000}"/>
    <cellStyle name="Normal 84 16 3 5 2 2 2" xfId="15521" xr:uid="{00000000-0005-0000-0000-0000A93C0000}"/>
    <cellStyle name="Normal 84 16 3 5 3" xfId="15522" xr:uid="{00000000-0005-0000-0000-0000AA3C0000}"/>
    <cellStyle name="Normal 84 16 3 6" xfId="15523" xr:uid="{00000000-0005-0000-0000-0000AB3C0000}"/>
    <cellStyle name="Normal 84 16 3 7" xfId="15524" xr:uid="{00000000-0005-0000-0000-0000AC3C0000}"/>
    <cellStyle name="Normal 84 16 3 7 2" xfId="15525" xr:uid="{00000000-0005-0000-0000-0000AD3C0000}"/>
    <cellStyle name="Normal 84 16 4" xfId="15526" xr:uid="{00000000-0005-0000-0000-0000AE3C0000}"/>
    <cellStyle name="Normal 84 16 5" xfId="15527" xr:uid="{00000000-0005-0000-0000-0000AF3C0000}"/>
    <cellStyle name="Normal 84 16 6" xfId="15528" xr:uid="{00000000-0005-0000-0000-0000B03C0000}"/>
    <cellStyle name="Normal 84 16 6 2" xfId="15529" xr:uid="{00000000-0005-0000-0000-0000B13C0000}"/>
    <cellStyle name="Normal 84 16 6 2 2" xfId="15530" xr:uid="{00000000-0005-0000-0000-0000B23C0000}"/>
    <cellStyle name="Normal 84 16 6 2 2 2" xfId="15531" xr:uid="{00000000-0005-0000-0000-0000B33C0000}"/>
    <cellStyle name="Normal 84 16 6 2 2 2 2" xfId="15532" xr:uid="{00000000-0005-0000-0000-0000B43C0000}"/>
    <cellStyle name="Normal 84 16 6 2 2 2 2 2" xfId="15533" xr:uid="{00000000-0005-0000-0000-0000B53C0000}"/>
    <cellStyle name="Normal 84 16 6 2 2 3" xfId="15534" xr:uid="{00000000-0005-0000-0000-0000B63C0000}"/>
    <cellStyle name="Normal 84 16 6 2 3" xfId="15535" xr:uid="{00000000-0005-0000-0000-0000B73C0000}"/>
    <cellStyle name="Normal 84 16 6 2 4" xfId="15536" xr:uid="{00000000-0005-0000-0000-0000B83C0000}"/>
    <cellStyle name="Normal 84 16 6 2 4 2" xfId="15537" xr:uid="{00000000-0005-0000-0000-0000B93C0000}"/>
    <cellStyle name="Normal 84 16 6 3" xfId="15538" xr:uid="{00000000-0005-0000-0000-0000BA3C0000}"/>
    <cellStyle name="Normal 84 16 6 3 2" xfId="15539" xr:uid="{00000000-0005-0000-0000-0000BB3C0000}"/>
    <cellStyle name="Normal 84 16 6 3 2 2" xfId="15540" xr:uid="{00000000-0005-0000-0000-0000BC3C0000}"/>
    <cellStyle name="Normal 84 16 6 3 2 2 2" xfId="15541" xr:uid="{00000000-0005-0000-0000-0000BD3C0000}"/>
    <cellStyle name="Normal 84 16 6 3 3" xfId="15542" xr:uid="{00000000-0005-0000-0000-0000BE3C0000}"/>
    <cellStyle name="Normal 84 16 6 4" xfId="15543" xr:uid="{00000000-0005-0000-0000-0000BF3C0000}"/>
    <cellStyle name="Normal 84 16 6 4 2" xfId="15544" xr:uid="{00000000-0005-0000-0000-0000C03C0000}"/>
    <cellStyle name="Normal 84 16 7" xfId="15545" xr:uid="{00000000-0005-0000-0000-0000C13C0000}"/>
    <cellStyle name="Normal 84 16 8" xfId="15546" xr:uid="{00000000-0005-0000-0000-0000C23C0000}"/>
    <cellStyle name="Normal 84 16 8 2" xfId="15547" xr:uid="{00000000-0005-0000-0000-0000C33C0000}"/>
    <cellStyle name="Normal 84 16 8 2 2" xfId="15548" xr:uid="{00000000-0005-0000-0000-0000C43C0000}"/>
    <cellStyle name="Normal 84 16 8 2 2 2" xfId="15549" xr:uid="{00000000-0005-0000-0000-0000C53C0000}"/>
    <cellStyle name="Normal 84 16 8 3" xfId="15550" xr:uid="{00000000-0005-0000-0000-0000C63C0000}"/>
    <cellStyle name="Normal 84 16 9" xfId="15551" xr:uid="{00000000-0005-0000-0000-0000C73C0000}"/>
    <cellStyle name="Normal 84 17" xfId="15552" xr:uid="{00000000-0005-0000-0000-0000C83C0000}"/>
    <cellStyle name="Normal 84 17 2" xfId="15553" xr:uid="{00000000-0005-0000-0000-0000C93C0000}"/>
    <cellStyle name="Normal 84 17 2 2" xfId="15554" xr:uid="{00000000-0005-0000-0000-0000CA3C0000}"/>
    <cellStyle name="Normal 84 17 2 2 2" xfId="15555" xr:uid="{00000000-0005-0000-0000-0000CB3C0000}"/>
    <cellStyle name="Normal 84 17 2 2 2 2" xfId="15556" xr:uid="{00000000-0005-0000-0000-0000CC3C0000}"/>
    <cellStyle name="Normal 84 17 2 2 2 2 2" xfId="15557" xr:uid="{00000000-0005-0000-0000-0000CD3C0000}"/>
    <cellStyle name="Normal 84 17 2 2 2 2 2 2" xfId="15558" xr:uid="{00000000-0005-0000-0000-0000CE3C0000}"/>
    <cellStyle name="Normal 84 17 2 2 2 3" xfId="15559" xr:uid="{00000000-0005-0000-0000-0000CF3C0000}"/>
    <cellStyle name="Normal 84 17 2 2 3" xfId="15560" xr:uid="{00000000-0005-0000-0000-0000D03C0000}"/>
    <cellStyle name="Normal 84 17 2 2 4" xfId="15561" xr:uid="{00000000-0005-0000-0000-0000D13C0000}"/>
    <cellStyle name="Normal 84 17 2 2 4 2" xfId="15562" xr:uid="{00000000-0005-0000-0000-0000D23C0000}"/>
    <cellStyle name="Normal 84 17 2 3" xfId="15563" xr:uid="{00000000-0005-0000-0000-0000D33C0000}"/>
    <cellStyle name="Normal 84 17 2 3 2" xfId="15564" xr:uid="{00000000-0005-0000-0000-0000D43C0000}"/>
    <cellStyle name="Normal 84 17 2 3 2 2" xfId="15565" xr:uid="{00000000-0005-0000-0000-0000D53C0000}"/>
    <cellStyle name="Normal 84 17 2 3 2 2 2" xfId="15566" xr:uid="{00000000-0005-0000-0000-0000D63C0000}"/>
    <cellStyle name="Normal 84 17 2 3 3" xfId="15567" xr:uid="{00000000-0005-0000-0000-0000D73C0000}"/>
    <cellStyle name="Normal 84 17 2 4" xfId="15568" xr:uid="{00000000-0005-0000-0000-0000D83C0000}"/>
    <cellStyle name="Normal 84 17 2 4 2" xfId="15569" xr:uid="{00000000-0005-0000-0000-0000D93C0000}"/>
    <cellStyle name="Normal 84 17 3" xfId="15570" xr:uid="{00000000-0005-0000-0000-0000DA3C0000}"/>
    <cellStyle name="Normal 84 17 4" xfId="15571" xr:uid="{00000000-0005-0000-0000-0000DB3C0000}"/>
    <cellStyle name="Normal 84 17 5" xfId="15572" xr:uid="{00000000-0005-0000-0000-0000DC3C0000}"/>
    <cellStyle name="Normal 84 17 5 2" xfId="15573" xr:uid="{00000000-0005-0000-0000-0000DD3C0000}"/>
    <cellStyle name="Normal 84 17 5 2 2" xfId="15574" xr:uid="{00000000-0005-0000-0000-0000DE3C0000}"/>
    <cellStyle name="Normal 84 17 5 2 2 2" xfId="15575" xr:uid="{00000000-0005-0000-0000-0000DF3C0000}"/>
    <cellStyle name="Normal 84 17 5 3" xfId="15576" xr:uid="{00000000-0005-0000-0000-0000E03C0000}"/>
    <cellStyle name="Normal 84 17 6" xfId="15577" xr:uid="{00000000-0005-0000-0000-0000E13C0000}"/>
    <cellStyle name="Normal 84 17 7" xfId="15578" xr:uid="{00000000-0005-0000-0000-0000E23C0000}"/>
    <cellStyle name="Normal 84 17 7 2" xfId="15579" xr:uid="{00000000-0005-0000-0000-0000E33C0000}"/>
    <cellStyle name="Normal 84 18" xfId="15580" xr:uid="{00000000-0005-0000-0000-0000E43C0000}"/>
    <cellStyle name="Normal 84 19" xfId="15581" xr:uid="{00000000-0005-0000-0000-0000E53C0000}"/>
    <cellStyle name="Normal 84 2" xfId="15582" xr:uid="{00000000-0005-0000-0000-0000E63C0000}"/>
    <cellStyle name="Normal 84 2 10" xfId="15583" xr:uid="{00000000-0005-0000-0000-0000E73C0000}"/>
    <cellStyle name="Normal 84 2 11" xfId="15584" xr:uid="{00000000-0005-0000-0000-0000E83C0000}"/>
    <cellStyle name="Normal 84 2 12" xfId="15585" xr:uid="{00000000-0005-0000-0000-0000E93C0000}"/>
    <cellStyle name="Normal 84 2 13" xfId="15586" xr:uid="{00000000-0005-0000-0000-0000EA3C0000}"/>
    <cellStyle name="Normal 84 2 14" xfId="15587" xr:uid="{00000000-0005-0000-0000-0000EB3C0000}"/>
    <cellStyle name="Normal 84 2 14 10" xfId="15588" xr:uid="{00000000-0005-0000-0000-0000EC3C0000}"/>
    <cellStyle name="Normal 84 2 14 10 2" xfId="15589" xr:uid="{00000000-0005-0000-0000-0000ED3C0000}"/>
    <cellStyle name="Normal 84 2 14 10 2 2" xfId="15590" xr:uid="{00000000-0005-0000-0000-0000EE3C0000}"/>
    <cellStyle name="Normal 84 2 14 10 2 2 2" xfId="15591" xr:uid="{00000000-0005-0000-0000-0000EF3C0000}"/>
    <cellStyle name="Normal 84 2 14 10 3" xfId="15592" xr:uid="{00000000-0005-0000-0000-0000F03C0000}"/>
    <cellStyle name="Normal 84 2 14 11" xfId="15593" xr:uid="{00000000-0005-0000-0000-0000F13C0000}"/>
    <cellStyle name="Normal 84 2 14 12" xfId="15594" xr:uid="{00000000-0005-0000-0000-0000F23C0000}"/>
    <cellStyle name="Normal 84 2 14 12 2" xfId="15595" xr:uid="{00000000-0005-0000-0000-0000F33C0000}"/>
    <cellStyle name="Normal 84 2 14 2" xfId="15596" xr:uid="{00000000-0005-0000-0000-0000F43C0000}"/>
    <cellStyle name="Normal 84 2 14 2 10" xfId="15597" xr:uid="{00000000-0005-0000-0000-0000F53C0000}"/>
    <cellStyle name="Normal 84 2 14 2 10 2" xfId="15598" xr:uid="{00000000-0005-0000-0000-0000F63C0000}"/>
    <cellStyle name="Normal 84 2 14 2 2" xfId="15599" xr:uid="{00000000-0005-0000-0000-0000F73C0000}"/>
    <cellStyle name="Normal 84 2 14 2 2 10" xfId="15600" xr:uid="{00000000-0005-0000-0000-0000F83C0000}"/>
    <cellStyle name="Normal 84 2 14 2 2 10 2" xfId="15601" xr:uid="{00000000-0005-0000-0000-0000F93C0000}"/>
    <cellStyle name="Normal 84 2 14 2 2 2" xfId="15602" xr:uid="{00000000-0005-0000-0000-0000FA3C0000}"/>
    <cellStyle name="Normal 84 2 14 2 2 2 2" xfId="15603" xr:uid="{00000000-0005-0000-0000-0000FB3C0000}"/>
    <cellStyle name="Normal 84 2 14 2 2 2 2 2" xfId="15604" xr:uid="{00000000-0005-0000-0000-0000FC3C0000}"/>
    <cellStyle name="Normal 84 2 14 2 2 2 2 2 2" xfId="15605" xr:uid="{00000000-0005-0000-0000-0000FD3C0000}"/>
    <cellStyle name="Normal 84 2 14 2 2 2 2 2 2 2" xfId="15606" xr:uid="{00000000-0005-0000-0000-0000FE3C0000}"/>
    <cellStyle name="Normal 84 2 14 2 2 2 2 2 2 2 2" xfId="15607" xr:uid="{00000000-0005-0000-0000-0000FF3C0000}"/>
    <cellStyle name="Normal 84 2 14 2 2 2 2 2 2 2 2 2" xfId="15608" xr:uid="{00000000-0005-0000-0000-0000003D0000}"/>
    <cellStyle name="Normal 84 2 14 2 2 2 2 2 2 3" xfId="15609" xr:uid="{00000000-0005-0000-0000-0000013D0000}"/>
    <cellStyle name="Normal 84 2 14 2 2 2 2 2 3" xfId="15610" xr:uid="{00000000-0005-0000-0000-0000023D0000}"/>
    <cellStyle name="Normal 84 2 14 2 2 2 2 2 4" xfId="15611" xr:uid="{00000000-0005-0000-0000-0000033D0000}"/>
    <cellStyle name="Normal 84 2 14 2 2 2 2 2 4 2" xfId="15612" xr:uid="{00000000-0005-0000-0000-0000043D0000}"/>
    <cellStyle name="Normal 84 2 14 2 2 2 2 3" xfId="15613" xr:uid="{00000000-0005-0000-0000-0000053D0000}"/>
    <cellStyle name="Normal 84 2 14 2 2 2 2 3 2" xfId="15614" xr:uid="{00000000-0005-0000-0000-0000063D0000}"/>
    <cellStyle name="Normal 84 2 14 2 2 2 2 3 2 2" xfId="15615" xr:uid="{00000000-0005-0000-0000-0000073D0000}"/>
    <cellStyle name="Normal 84 2 14 2 2 2 2 3 2 2 2" xfId="15616" xr:uid="{00000000-0005-0000-0000-0000083D0000}"/>
    <cellStyle name="Normal 84 2 14 2 2 2 2 3 3" xfId="15617" xr:uid="{00000000-0005-0000-0000-0000093D0000}"/>
    <cellStyle name="Normal 84 2 14 2 2 2 2 4" xfId="15618" xr:uid="{00000000-0005-0000-0000-00000A3D0000}"/>
    <cellStyle name="Normal 84 2 14 2 2 2 2 4 2" xfId="15619" xr:uid="{00000000-0005-0000-0000-00000B3D0000}"/>
    <cellStyle name="Normal 84 2 14 2 2 2 3" xfId="15620" xr:uid="{00000000-0005-0000-0000-00000C3D0000}"/>
    <cellStyle name="Normal 84 2 14 2 2 2 4" xfId="15621" xr:uid="{00000000-0005-0000-0000-00000D3D0000}"/>
    <cellStyle name="Normal 84 2 14 2 2 2 5" xfId="15622" xr:uid="{00000000-0005-0000-0000-00000E3D0000}"/>
    <cellStyle name="Normal 84 2 14 2 2 2 5 2" xfId="15623" xr:uid="{00000000-0005-0000-0000-00000F3D0000}"/>
    <cellStyle name="Normal 84 2 14 2 2 2 5 2 2" xfId="15624" xr:uid="{00000000-0005-0000-0000-0000103D0000}"/>
    <cellStyle name="Normal 84 2 14 2 2 2 5 2 2 2" xfId="15625" xr:uid="{00000000-0005-0000-0000-0000113D0000}"/>
    <cellStyle name="Normal 84 2 14 2 2 2 5 3" xfId="15626" xr:uid="{00000000-0005-0000-0000-0000123D0000}"/>
    <cellStyle name="Normal 84 2 14 2 2 2 6" xfId="15627" xr:uid="{00000000-0005-0000-0000-0000133D0000}"/>
    <cellStyle name="Normal 84 2 14 2 2 2 7" xfId="15628" xr:uid="{00000000-0005-0000-0000-0000143D0000}"/>
    <cellStyle name="Normal 84 2 14 2 2 2 7 2" xfId="15629" xr:uid="{00000000-0005-0000-0000-0000153D0000}"/>
    <cellStyle name="Normal 84 2 14 2 2 3" xfId="15630" xr:uid="{00000000-0005-0000-0000-0000163D0000}"/>
    <cellStyle name="Normal 84 2 14 2 2 4" xfId="15631" xr:uid="{00000000-0005-0000-0000-0000173D0000}"/>
    <cellStyle name="Normal 84 2 14 2 2 5" xfId="15632" xr:uid="{00000000-0005-0000-0000-0000183D0000}"/>
    <cellStyle name="Normal 84 2 14 2 2 6" xfId="15633" xr:uid="{00000000-0005-0000-0000-0000193D0000}"/>
    <cellStyle name="Normal 84 2 14 2 2 6 2" xfId="15634" xr:uid="{00000000-0005-0000-0000-00001A3D0000}"/>
    <cellStyle name="Normal 84 2 14 2 2 6 2 2" xfId="15635" xr:uid="{00000000-0005-0000-0000-00001B3D0000}"/>
    <cellStyle name="Normal 84 2 14 2 2 6 2 2 2" xfId="15636" xr:uid="{00000000-0005-0000-0000-00001C3D0000}"/>
    <cellStyle name="Normal 84 2 14 2 2 6 2 2 2 2" xfId="15637" xr:uid="{00000000-0005-0000-0000-00001D3D0000}"/>
    <cellStyle name="Normal 84 2 14 2 2 6 2 2 2 2 2" xfId="15638" xr:uid="{00000000-0005-0000-0000-00001E3D0000}"/>
    <cellStyle name="Normal 84 2 14 2 2 6 2 2 3" xfId="15639" xr:uid="{00000000-0005-0000-0000-00001F3D0000}"/>
    <cellStyle name="Normal 84 2 14 2 2 6 2 3" xfId="15640" xr:uid="{00000000-0005-0000-0000-0000203D0000}"/>
    <cellStyle name="Normal 84 2 14 2 2 6 2 4" xfId="15641" xr:uid="{00000000-0005-0000-0000-0000213D0000}"/>
    <cellStyle name="Normal 84 2 14 2 2 6 2 4 2" xfId="15642" xr:uid="{00000000-0005-0000-0000-0000223D0000}"/>
    <cellStyle name="Normal 84 2 14 2 2 6 3" xfId="15643" xr:uid="{00000000-0005-0000-0000-0000233D0000}"/>
    <cellStyle name="Normal 84 2 14 2 2 6 3 2" xfId="15644" xr:uid="{00000000-0005-0000-0000-0000243D0000}"/>
    <cellStyle name="Normal 84 2 14 2 2 6 3 2 2" xfId="15645" xr:uid="{00000000-0005-0000-0000-0000253D0000}"/>
    <cellStyle name="Normal 84 2 14 2 2 6 3 2 2 2" xfId="15646" xr:uid="{00000000-0005-0000-0000-0000263D0000}"/>
    <cellStyle name="Normal 84 2 14 2 2 6 3 3" xfId="15647" xr:uid="{00000000-0005-0000-0000-0000273D0000}"/>
    <cellStyle name="Normal 84 2 14 2 2 6 4" xfId="15648" xr:uid="{00000000-0005-0000-0000-0000283D0000}"/>
    <cellStyle name="Normal 84 2 14 2 2 6 4 2" xfId="15649" xr:uid="{00000000-0005-0000-0000-0000293D0000}"/>
    <cellStyle name="Normal 84 2 14 2 2 7" xfId="15650" xr:uid="{00000000-0005-0000-0000-00002A3D0000}"/>
    <cellStyle name="Normal 84 2 14 2 2 8" xfId="15651" xr:uid="{00000000-0005-0000-0000-00002B3D0000}"/>
    <cellStyle name="Normal 84 2 14 2 2 8 2" xfId="15652" xr:uid="{00000000-0005-0000-0000-00002C3D0000}"/>
    <cellStyle name="Normal 84 2 14 2 2 8 2 2" xfId="15653" xr:uid="{00000000-0005-0000-0000-00002D3D0000}"/>
    <cellStyle name="Normal 84 2 14 2 2 8 2 2 2" xfId="15654" xr:uid="{00000000-0005-0000-0000-00002E3D0000}"/>
    <cellStyle name="Normal 84 2 14 2 2 8 3" xfId="15655" xr:uid="{00000000-0005-0000-0000-00002F3D0000}"/>
    <cellStyle name="Normal 84 2 14 2 2 9" xfId="15656" xr:uid="{00000000-0005-0000-0000-0000303D0000}"/>
    <cellStyle name="Normal 84 2 14 2 3" xfId="15657" xr:uid="{00000000-0005-0000-0000-0000313D0000}"/>
    <cellStyle name="Normal 84 2 14 2 3 2" xfId="15658" xr:uid="{00000000-0005-0000-0000-0000323D0000}"/>
    <cellStyle name="Normal 84 2 14 2 3 2 2" xfId="15659" xr:uid="{00000000-0005-0000-0000-0000333D0000}"/>
    <cellStyle name="Normal 84 2 14 2 3 2 2 2" xfId="15660" xr:uid="{00000000-0005-0000-0000-0000343D0000}"/>
    <cellStyle name="Normal 84 2 14 2 3 2 2 2 2" xfId="15661" xr:uid="{00000000-0005-0000-0000-0000353D0000}"/>
    <cellStyle name="Normal 84 2 14 2 3 2 2 2 2 2" xfId="15662" xr:uid="{00000000-0005-0000-0000-0000363D0000}"/>
    <cellStyle name="Normal 84 2 14 2 3 2 2 2 2 2 2" xfId="15663" xr:uid="{00000000-0005-0000-0000-0000373D0000}"/>
    <cellStyle name="Normal 84 2 14 2 3 2 2 2 3" xfId="15664" xr:uid="{00000000-0005-0000-0000-0000383D0000}"/>
    <cellStyle name="Normal 84 2 14 2 3 2 2 3" xfId="15665" xr:uid="{00000000-0005-0000-0000-0000393D0000}"/>
    <cellStyle name="Normal 84 2 14 2 3 2 2 4" xfId="15666" xr:uid="{00000000-0005-0000-0000-00003A3D0000}"/>
    <cellStyle name="Normal 84 2 14 2 3 2 2 4 2" xfId="15667" xr:uid="{00000000-0005-0000-0000-00003B3D0000}"/>
    <cellStyle name="Normal 84 2 14 2 3 2 3" xfId="15668" xr:uid="{00000000-0005-0000-0000-00003C3D0000}"/>
    <cellStyle name="Normal 84 2 14 2 3 2 3 2" xfId="15669" xr:uid="{00000000-0005-0000-0000-00003D3D0000}"/>
    <cellStyle name="Normal 84 2 14 2 3 2 3 2 2" xfId="15670" xr:uid="{00000000-0005-0000-0000-00003E3D0000}"/>
    <cellStyle name="Normal 84 2 14 2 3 2 3 2 2 2" xfId="15671" xr:uid="{00000000-0005-0000-0000-00003F3D0000}"/>
    <cellStyle name="Normal 84 2 14 2 3 2 3 3" xfId="15672" xr:uid="{00000000-0005-0000-0000-0000403D0000}"/>
    <cellStyle name="Normal 84 2 14 2 3 2 4" xfId="15673" xr:uid="{00000000-0005-0000-0000-0000413D0000}"/>
    <cellStyle name="Normal 84 2 14 2 3 2 4 2" xfId="15674" xr:uid="{00000000-0005-0000-0000-0000423D0000}"/>
    <cellStyle name="Normal 84 2 14 2 3 3" xfId="15675" xr:uid="{00000000-0005-0000-0000-0000433D0000}"/>
    <cellStyle name="Normal 84 2 14 2 3 4" xfId="15676" xr:uid="{00000000-0005-0000-0000-0000443D0000}"/>
    <cellStyle name="Normal 84 2 14 2 3 5" xfId="15677" xr:uid="{00000000-0005-0000-0000-0000453D0000}"/>
    <cellStyle name="Normal 84 2 14 2 3 5 2" xfId="15678" xr:uid="{00000000-0005-0000-0000-0000463D0000}"/>
    <cellStyle name="Normal 84 2 14 2 3 5 2 2" xfId="15679" xr:uid="{00000000-0005-0000-0000-0000473D0000}"/>
    <cellStyle name="Normal 84 2 14 2 3 5 2 2 2" xfId="15680" xr:uid="{00000000-0005-0000-0000-0000483D0000}"/>
    <cellStyle name="Normal 84 2 14 2 3 5 3" xfId="15681" xr:uid="{00000000-0005-0000-0000-0000493D0000}"/>
    <cellStyle name="Normal 84 2 14 2 3 6" xfId="15682" xr:uid="{00000000-0005-0000-0000-00004A3D0000}"/>
    <cellStyle name="Normal 84 2 14 2 3 7" xfId="15683" xr:uid="{00000000-0005-0000-0000-00004B3D0000}"/>
    <cellStyle name="Normal 84 2 14 2 3 7 2" xfId="15684" xr:uid="{00000000-0005-0000-0000-00004C3D0000}"/>
    <cellStyle name="Normal 84 2 14 2 4" xfId="15685" xr:uid="{00000000-0005-0000-0000-00004D3D0000}"/>
    <cellStyle name="Normal 84 2 14 2 5" xfId="15686" xr:uid="{00000000-0005-0000-0000-00004E3D0000}"/>
    <cellStyle name="Normal 84 2 14 2 6" xfId="15687" xr:uid="{00000000-0005-0000-0000-00004F3D0000}"/>
    <cellStyle name="Normal 84 2 14 2 6 2" xfId="15688" xr:uid="{00000000-0005-0000-0000-0000503D0000}"/>
    <cellStyle name="Normal 84 2 14 2 6 2 2" xfId="15689" xr:uid="{00000000-0005-0000-0000-0000513D0000}"/>
    <cellStyle name="Normal 84 2 14 2 6 2 2 2" xfId="15690" xr:uid="{00000000-0005-0000-0000-0000523D0000}"/>
    <cellStyle name="Normal 84 2 14 2 6 2 2 2 2" xfId="15691" xr:uid="{00000000-0005-0000-0000-0000533D0000}"/>
    <cellStyle name="Normal 84 2 14 2 6 2 2 2 2 2" xfId="15692" xr:uid="{00000000-0005-0000-0000-0000543D0000}"/>
    <cellStyle name="Normal 84 2 14 2 6 2 2 3" xfId="15693" xr:uid="{00000000-0005-0000-0000-0000553D0000}"/>
    <cellStyle name="Normal 84 2 14 2 6 2 3" xfId="15694" xr:uid="{00000000-0005-0000-0000-0000563D0000}"/>
    <cellStyle name="Normal 84 2 14 2 6 2 4" xfId="15695" xr:uid="{00000000-0005-0000-0000-0000573D0000}"/>
    <cellStyle name="Normal 84 2 14 2 6 2 4 2" xfId="15696" xr:uid="{00000000-0005-0000-0000-0000583D0000}"/>
    <cellStyle name="Normal 84 2 14 2 6 3" xfId="15697" xr:uid="{00000000-0005-0000-0000-0000593D0000}"/>
    <cellStyle name="Normal 84 2 14 2 6 3 2" xfId="15698" xr:uid="{00000000-0005-0000-0000-00005A3D0000}"/>
    <cellStyle name="Normal 84 2 14 2 6 3 2 2" xfId="15699" xr:uid="{00000000-0005-0000-0000-00005B3D0000}"/>
    <cellStyle name="Normal 84 2 14 2 6 3 2 2 2" xfId="15700" xr:uid="{00000000-0005-0000-0000-00005C3D0000}"/>
    <cellStyle name="Normal 84 2 14 2 6 3 3" xfId="15701" xr:uid="{00000000-0005-0000-0000-00005D3D0000}"/>
    <cellStyle name="Normal 84 2 14 2 6 4" xfId="15702" xr:uid="{00000000-0005-0000-0000-00005E3D0000}"/>
    <cellStyle name="Normal 84 2 14 2 6 4 2" xfId="15703" xr:uid="{00000000-0005-0000-0000-00005F3D0000}"/>
    <cellStyle name="Normal 84 2 14 2 7" xfId="15704" xr:uid="{00000000-0005-0000-0000-0000603D0000}"/>
    <cellStyle name="Normal 84 2 14 2 8" xfId="15705" xr:uid="{00000000-0005-0000-0000-0000613D0000}"/>
    <cellStyle name="Normal 84 2 14 2 8 2" xfId="15706" xr:uid="{00000000-0005-0000-0000-0000623D0000}"/>
    <cellStyle name="Normal 84 2 14 2 8 2 2" xfId="15707" xr:uid="{00000000-0005-0000-0000-0000633D0000}"/>
    <cellStyle name="Normal 84 2 14 2 8 2 2 2" xfId="15708" xr:uid="{00000000-0005-0000-0000-0000643D0000}"/>
    <cellStyle name="Normal 84 2 14 2 8 3" xfId="15709" xr:uid="{00000000-0005-0000-0000-0000653D0000}"/>
    <cellStyle name="Normal 84 2 14 2 9" xfId="15710" xr:uid="{00000000-0005-0000-0000-0000663D0000}"/>
    <cellStyle name="Normal 84 2 14 3" xfId="15711" xr:uid="{00000000-0005-0000-0000-0000673D0000}"/>
    <cellStyle name="Normal 84 2 14 4" xfId="15712" xr:uid="{00000000-0005-0000-0000-0000683D0000}"/>
    <cellStyle name="Normal 84 2 14 4 2" xfId="15713" xr:uid="{00000000-0005-0000-0000-0000693D0000}"/>
    <cellStyle name="Normal 84 2 14 4 2 2" xfId="15714" xr:uid="{00000000-0005-0000-0000-00006A3D0000}"/>
    <cellStyle name="Normal 84 2 14 4 2 2 2" xfId="15715" xr:uid="{00000000-0005-0000-0000-00006B3D0000}"/>
    <cellStyle name="Normal 84 2 14 4 2 2 2 2" xfId="15716" xr:uid="{00000000-0005-0000-0000-00006C3D0000}"/>
    <cellStyle name="Normal 84 2 14 4 2 2 2 2 2" xfId="15717" xr:uid="{00000000-0005-0000-0000-00006D3D0000}"/>
    <cellStyle name="Normal 84 2 14 4 2 2 2 2 2 2" xfId="15718" xr:uid="{00000000-0005-0000-0000-00006E3D0000}"/>
    <cellStyle name="Normal 84 2 14 4 2 2 2 3" xfId="15719" xr:uid="{00000000-0005-0000-0000-00006F3D0000}"/>
    <cellStyle name="Normal 84 2 14 4 2 2 3" xfId="15720" xr:uid="{00000000-0005-0000-0000-0000703D0000}"/>
    <cellStyle name="Normal 84 2 14 4 2 2 4" xfId="15721" xr:uid="{00000000-0005-0000-0000-0000713D0000}"/>
    <cellStyle name="Normal 84 2 14 4 2 2 4 2" xfId="15722" xr:uid="{00000000-0005-0000-0000-0000723D0000}"/>
    <cellStyle name="Normal 84 2 14 4 2 3" xfId="15723" xr:uid="{00000000-0005-0000-0000-0000733D0000}"/>
    <cellStyle name="Normal 84 2 14 4 2 3 2" xfId="15724" xr:uid="{00000000-0005-0000-0000-0000743D0000}"/>
    <cellStyle name="Normal 84 2 14 4 2 3 2 2" xfId="15725" xr:uid="{00000000-0005-0000-0000-0000753D0000}"/>
    <cellStyle name="Normal 84 2 14 4 2 3 2 2 2" xfId="15726" xr:uid="{00000000-0005-0000-0000-0000763D0000}"/>
    <cellStyle name="Normal 84 2 14 4 2 3 3" xfId="15727" xr:uid="{00000000-0005-0000-0000-0000773D0000}"/>
    <cellStyle name="Normal 84 2 14 4 2 4" xfId="15728" xr:uid="{00000000-0005-0000-0000-0000783D0000}"/>
    <cellStyle name="Normal 84 2 14 4 2 4 2" xfId="15729" xr:uid="{00000000-0005-0000-0000-0000793D0000}"/>
    <cellStyle name="Normal 84 2 14 4 3" xfId="15730" xr:uid="{00000000-0005-0000-0000-00007A3D0000}"/>
    <cellStyle name="Normal 84 2 14 4 4" xfId="15731" xr:uid="{00000000-0005-0000-0000-00007B3D0000}"/>
    <cellStyle name="Normal 84 2 14 4 5" xfId="15732" xr:uid="{00000000-0005-0000-0000-00007C3D0000}"/>
    <cellStyle name="Normal 84 2 14 4 5 2" xfId="15733" xr:uid="{00000000-0005-0000-0000-00007D3D0000}"/>
    <cellStyle name="Normal 84 2 14 4 5 2 2" xfId="15734" xr:uid="{00000000-0005-0000-0000-00007E3D0000}"/>
    <cellStyle name="Normal 84 2 14 4 5 2 2 2" xfId="15735" xr:uid="{00000000-0005-0000-0000-00007F3D0000}"/>
    <cellStyle name="Normal 84 2 14 4 5 3" xfId="15736" xr:uid="{00000000-0005-0000-0000-0000803D0000}"/>
    <cellStyle name="Normal 84 2 14 4 6" xfId="15737" xr:uid="{00000000-0005-0000-0000-0000813D0000}"/>
    <cellStyle name="Normal 84 2 14 4 7" xfId="15738" xr:uid="{00000000-0005-0000-0000-0000823D0000}"/>
    <cellStyle name="Normal 84 2 14 4 7 2" xfId="15739" xr:uid="{00000000-0005-0000-0000-0000833D0000}"/>
    <cellStyle name="Normal 84 2 14 5" xfId="15740" xr:uid="{00000000-0005-0000-0000-0000843D0000}"/>
    <cellStyle name="Normal 84 2 14 6" xfId="15741" xr:uid="{00000000-0005-0000-0000-0000853D0000}"/>
    <cellStyle name="Normal 84 2 14 7" xfId="15742" xr:uid="{00000000-0005-0000-0000-0000863D0000}"/>
    <cellStyle name="Normal 84 2 14 8" xfId="15743" xr:uid="{00000000-0005-0000-0000-0000873D0000}"/>
    <cellStyle name="Normal 84 2 14 8 2" xfId="15744" xr:uid="{00000000-0005-0000-0000-0000883D0000}"/>
    <cellStyle name="Normal 84 2 14 8 2 2" xfId="15745" xr:uid="{00000000-0005-0000-0000-0000893D0000}"/>
    <cellStyle name="Normal 84 2 14 8 2 2 2" xfId="15746" xr:uid="{00000000-0005-0000-0000-00008A3D0000}"/>
    <cellStyle name="Normal 84 2 14 8 2 2 2 2" xfId="15747" xr:uid="{00000000-0005-0000-0000-00008B3D0000}"/>
    <cellStyle name="Normal 84 2 14 8 2 2 2 2 2" xfId="15748" xr:uid="{00000000-0005-0000-0000-00008C3D0000}"/>
    <cellStyle name="Normal 84 2 14 8 2 2 3" xfId="15749" xr:uid="{00000000-0005-0000-0000-00008D3D0000}"/>
    <cellStyle name="Normal 84 2 14 8 2 3" xfId="15750" xr:uid="{00000000-0005-0000-0000-00008E3D0000}"/>
    <cellStyle name="Normal 84 2 14 8 2 4" xfId="15751" xr:uid="{00000000-0005-0000-0000-00008F3D0000}"/>
    <cellStyle name="Normal 84 2 14 8 2 4 2" xfId="15752" xr:uid="{00000000-0005-0000-0000-0000903D0000}"/>
    <cellStyle name="Normal 84 2 14 8 3" xfId="15753" xr:uid="{00000000-0005-0000-0000-0000913D0000}"/>
    <cellStyle name="Normal 84 2 14 8 3 2" xfId="15754" xr:uid="{00000000-0005-0000-0000-0000923D0000}"/>
    <cellStyle name="Normal 84 2 14 8 3 2 2" xfId="15755" xr:uid="{00000000-0005-0000-0000-0000933D0000}"/>
    <cellStyle name="Normal 84 2 14 8 3 2 2 2" xfId="15756" xr:uid="{00000000-0005-0000-0000-0000943D0000}"/>
    <cellStyle name="Normal 84 2 14 8 3 3" xfId="15757" xr:uid="{00000000-0005-0000-0000-0000953D0000}"/>
    <cellStyle name="Normal 84 2 14 8 4" xfId="15758" xr:uid="{00000000-0005-0000-0000-0000963D0000}"/>
    <cellStyle name="Normal 84 2 14 8 4 2" xfId="15759" xr:uid="{00000000-0005-0000-0000-0000973D0000}"/>
    <cellStyle name="Normal 84 2 14 9" xfId="15760" xr:uid="{00000000-0005-0000-0000-0000983D0000}"/>
    <cellStyle name="Normal 84 2 15" xfId="15761" xr:uid="{00000000-0005-0000-0000-0000993D0000}"/>
    <cellStyle name="Normal 84 2 15 10" xfId="15762" xr:uid="{00000000-0005-0000-0000-00009A3D0000}"/>
    <cellStyle name="Normal 84 2 15 10 2" xfId="15763" xr:uid="{00000000-0005-0000-0000-00009B3D0000}"/>
    <cellStyle name="Normal 84 2 15 2" xfId="15764" xr:uid="{00000000-0005-0000-0000-00009C3D0000}"/>
    <cellStyle name="Normal 84 2 15 2 10" xfId="15765" xr:uid="{00000000-0005-0000-0000-00009D3D0000}"/>
    <cellStyle name="Normal 84 2 15 2 10 2" xfId="15766" xr:uid="{00000000-0005-0000-0000-00009E3D0000}"/>
    <cellStyle name="Normal 84 2 15 2 2" xfId="15767" xr:uid="{00000000-0005-0000-0000-00009F3D0000}"/>
    <cellStyle name="Normal 84 2 15 2 2 2" xfId="15768" xr:uid="{00000000-0005-0000-0000-0000A03D0000}"/>
    <cellStyle name="Normal 84 2 15 2 2 2 2" xfId="15769" xr:uid="{00000000-0005-0000-0000-0000A13D0000}"/>
    <cellStyle name="Normal 84 2 15 2 2 2 2 2" xfId="15770" xr:uid="{00000000-0005-0000-0000-0000A23D0000}"/>
    <cellStyle name="Normal 84 2 15 2 2 2 2 2 2" xfId="15771" xr:uid="{00000000-0005-0000-0000-0000A33D0000}"/>
    <cellStyle name="Normal 84 2 15 2 2 2 2 2 2 2" xfId="15772" xr:uid="{00000000-0005-0000-0000-0000A43D0000}"/>
    <cellStyle name="Normal 84 2 15 2 2 2 2 2 2 2 2" xfId="15773" xr:uid="{00000000-0005-0000-0000-0000A53D0000}"/>
    <cellStyle name="Normal 84 2 15 2 2 2 2 2 3" xfId="15774" xr:uid="{00000000-0005-0000-0000-0000A63D0000}"/>
    <cellStyle name="Normal 84 2 15 2 2 2 2 3" xfId="15775" xr:uid="{00000000-0005-0000-0000-0000A73D0000}"/>
    <cellStyle name="Normal 84 2 15 2 2 2 2 4" xfId="15776" xr:uid="{00000000-0005-0000-0000-0000A83D0000}"/>
    <cellStyle name="Normal 84 2 15 2 2 2 2 4 2" xfId="15777" xr:uid="{00000000-0005-0000-0000-0000A93D0000}"/>
    <cellStyle name="Normal 84 2 15 2 2 2 3" xfId="15778" xr:uid="{00000000-0005-0000-0000-0000AA3D0000}"/>
    <cellStyle name="Normal 84 2 15 2 2 2 3 2" xfId="15779" xr:uid="{00000000-0005-0000-0000-0000AB3D0000}"/>
    <cellStyle name="Normal 84 2 15 2 2 2 3 2 2" xfId="15780" xr:uid="{00000000-0005-0000-0000-0000AC3D0000}"/>
    <cellStyle name="Normal 84 2 15 2 2 2 3 2 2 2" xfId="15781" xr:uid="{00000000-0005-0000-0000-0000AD3D0000}"/>
    <cellStyle name="Normal 84 2 15 2 2 2 3 3" xfId="15782" xr:uid="{00000000-0005-0000-0000-0000AE3D0000}"/>
    <cellStyle name="Normal 84 2 15 2 2 2 4" xfId="15783" xr:uid="{00000000-0005-0000-0000-0000AF3D0000}"/>
    <cellStyle name="Normal 84 2 15 2 2 2 4 2" xfId="15784" xr:uid="{00000000-0005-0000-0000-0000B03D0000}"/>
    <cellStyle name="Normal 84 2 15 2 2 3" xfId="15785" xr:uid="{00000000-0005-0000-0000-0000B13D0000}"/>
    <cellStyle name="Normal 84 2 15 2 2 4" xfId="15786" xr:uid="{00000000-0005-0000-0000-0000B23D0000}"/>
    <cellStyle name="Normal 84 2 15 2 2 5" xfId="15787" xr:uid="{00000000-0005-0000-0000-0000B33D0000}"/>
    <cellStyle name="Normal 84 2 15 2 2 5 2" xfId="15788" xr:uid="{00000000-0005-0000-0000-0000B43D0000}"/>
    <cellStyle name="Normal 84 2 15 2 2 5 2 2" xfId="15789" xr:uid="{00000000-0005-0000-0000-0000B53D0000}"/>
    <cellStyle name="Normal 84 2 15 2 2 5 2 2 2" xfId="15790" xr:uid="{00000000-0005-0000-0000-0000B63D0000}"/>
    <cellStyle name="Normal 84 2 15 2 2 5 3" xfId="15791" xr:uid="{00000000-0005-0000-0000-0000B73D0000}"/>
    <cellStyle name="Normal 84 2 15 2 2 6" xfId="15792" xr:uid="{00000000-0005-0000-0000-0000B83D0000}"/>
    <cellStyle name="Normal 84 2 15 2 2 7" xfId="15793" xr:uid="{00000000-0005-0000-0000-0000B93D0000}"/>
    <cellStyle name="Normal 84 2 15 2 2 7 2" xfId="15794" xr:uid="{00000000-0005-0000-0000-0000BA3D0000}"/>
    <cellStyle name="Normal 84 2 15 2 3" xfId="15795" xr:uid="{00000000-0005-0000-0000-0000BB3D0000}"/>
    <cellStyle name="Normal 84 2 15 2 4" xfId="15796" xr:uid="{00000000-0005-0000-0000-0000BC3D0000}"/>
    <cellStyle name="Normal 84 2 15 2 5" xfId="15797" xr:uid="{00000000-0005-0000-0000-0000BD3D0000}"/>
    <cellStyle name="Normal 84 2 15 2 6" xfId="15798" xr:uid="{00000000-0005-0000-0000-0000BE3D0000}"/>
    <cellStyle name="Normal 84 2 15 2 6 2" xfId="15799" xr:uid="{00000000-0005-0000-0000-0000BF3D0000}"/>
    <cellStyle name="Normal 84 2 15 2 6 2 2" xfId="15800" xr:uid="{00000000-0005-0000-0000-0000C03D0000}"/>
    <cellStyle name="Normal 84 2 15 2 6 2 2 2" xfId="15801" xr:uid="{00000000-0005-0000-0000-0000C13D0000}"/>
    <cellStyle name="Normal 84 2 15 2 6 2 2 2 2" xfId="15802" xr:uid="{00000000-0005-0000-0000-0000C23D0000}"/>
    <cellStyle name="Normal 84 2 15 2 6 2 2 2 2 2" xfId="15803" xr:uid="{00000000-0005-0000-0000-0000C33D0000}"/>
    <cellStyle name="Normal 84 2 15 2 6 2 2 3" xfId="15804" xr:uid="{00000000-0005-0000-0000-0000C43D0000}"/>
    <cellStyle name="Normal 84 2 15 2 6 2 3" xfId="15805" xr:uid="{00000000-0005-0000-0000-0000C53D0000}"/>
    <cellStyle name="Normal 84 2 15 2 6 2 4" xfId="15806" xr:uid="{00000000-0005-0000-0000-0000C63D0000}"/>
    <cellStyle name="Normal 84 2 15 2 6 2 4 2" xfId="15807" xr:uid="{00000000-0005-0000-0000-0000C73D0000}"/>
    <cellStyle name="Normal 84 2 15 2 6 3" xfId="15808" xr:uid="{00000000-0005-0000-0000-0000C83D0000}"/>
    <cellStyle name="Normal 84 2 15 2 6 3 2" xfId="15809" xr:uid="{00000000-0005-0000-0000-0000C93D0000}"/>
    <cellStyle name="Normal 84 2 15 2 6 3 2 2" xfId="15810" xr:uid="{00000000-0005-0000-0000-0000CA3D0000}"/>
    <cellStyle name="Normal 84 2 15 2 6 3 2 2 2" xfId="15811" xr:uid="{00000000-0005-0000-0000-0000CB3D0000}"/>
    <cellStyle name="Normal 84 2 15 2 6 3 3" xfId="15812" xr:uid="{00000000-0005-0000-0000-0000CC3D0000}"/>
    <cellStyle name="Normal 84 2 15 2 6 4" xfId="15813" xr:uid="{00000000-0005-0000-0000-0000CD3D0000}"/>
    <cellStyle name="Normal 84 2 15 2 6 4 2" xfId="15814" xr:uid="{00000000-0005-0000-0000-0000CE3D0000}"/>
    <cellStyle name="Normal 84 2 15 2 7" xfId="15815" xr:uid="{00000000-0005-0000-0000-0000CF3D0000}"/>
    <cellStyle name="Normal 84 2 15 2 8" xfId="15816" xr:uid="{00000000-0005-0000-0000-0000D03D0000}"/>
    <cellStyle name="Normal 84 2 15 2 8 2" xfId="15817" xr:uid="{00000000-0005-0000-0000-0000D13D0000}"/>
    <cellStyle name="Normal 84 2 15 2 8 2 2" xfId="15818" xr:uid="{00000000-0005-0000-0000-0000D23D0000}"/>
    <cellStyle name="Normal 84 2 15 2 8 2 2 2" xfId="15819" xr:uid="{00000000-0005-0000-0000-0000D33D0000}"/>
    <cellStyle name="Normal 84 2 15 2 8 3" xfId="15820" xr:uid="{00000000-0005-0000-0000-0000D43D0000}"/>
    <cellStyle name="Normal 84 2 15 2 9" xfId="15821" xr:uid="{00000000-0005-0000-0000-0000D53D0000}"/>
    <cellStyle name="Normal 84 2 15 3" xfId="15822" xr:uid="{00000000-0005-0000-0000-0000D63D0000}"/>
    <cellStyle name="Normal 84 2 15 3 2" xfId="15823" xr:uid="{00000000-0005-0000-0000-0000D73D0000}"/>
    <cellStyle name="Normal 84 2 15 3 2 2" xfId="15824" xr:uid="{00000000-0005-0000-0000-0000D83D0000}"/>
    <cellStyle name="Normal 84 2 15 3 2 2 2" xfId="15825" xr:uid="{00000000-0005-0000-0000-0000D93D0000}"/>
    <cellStyle name="Normal 84 2 15 3 2 2 2 2" xfId="15826" xr:uid="{00000000-0005-0000-0000-0000DA3D0000}"/>
    <cellStyle name="Normal 84 2 15 3 2 2 2 2 2" xfId="15827" xr:uid="{00000000-0005-0000-0000-0000DB3D0000}"/>
    <cellStyle name="Normal 84 2 15 3 2 2 2 2 2 2" xfId="15828" xr:uid="{00000000-0005-0000-0000-0000DC3D0000}"/>
    <cellStyle name="Normal 84 2 15 3 2 2 2 3" xfId="15829" xr:uid="{00000000-0005-0000-0000-0000DD3D0000}"/>
    <cellStyle name="Normal 84 2 15 3 2 2 3" xfId="15830" xr:uid="{00000000-0005-0000-0000-0000DE3D0000}"/>
    <cellStyle name="Normal 84 2 15 3 2 2 4" xfId="15831" xr:uid="{00000000-0005-0000-0000-0000DF3D0000}"/>
    <cellStyle name="Normal 84 2 15 3 2 2 4 2" xfId="15832" xr:uid="{00000000-0005-0000-0000-0000E03D0000}"/>
    <cellStyle name="Normal 84 2 15 3 2 3" xfId="15833" xr:uid="{00000000-0005-0000-0000-0000E13D0000}"/>
    <cellStyle name="Normal 84 2 15 3 2 3 2" xfId="15834" xr:uid="{00000000-0005-0000-0000-0000E23D0000}"/>
    <cellStyle name="Normal 84 2 15 3 2 3 2 2" xfId="15835" xr:uid="{00000000-0005-0000-0000-0000E33D0000}"/>
    <cellStyle name="Normal 84 2 15 3 2 3 2 2 2" xfId="15836" xr:uid="{00000000-0005-0000-0000-0000E43D0000}"/>
    <cellStyle name="Normal 84 2 15 3 2 3 3" xfId="15837" xr:uid="{00000000-0005-0000-0000-0000E53D0000}"/>
    <cellStyle name="Normal 84 2 15 3 2 4" xfId="15838" xr:uid="{00000000-0005-0000-0000-0000E63D0000}"/>
    <cellStyle name="Normal 84 2 15 3 2 4 2" xfId="15839" xr:uid="{00000000-0005-0000-0000-0000E73D0000}"/>
    <cellStyle name="Normal 84 2 15 3 3" xfId="15840" xr:uid="{00000000-0005-0000-0000-0000E83D0000}"/>
    <cellStyle name="Normal 84 2 15 3 4" xfId="15841" xr:uid="{00000000-0005-0000-0000-0000E93D0000}"/>
    <cellStyle name="Normal 84 2 15 3 5" xfId="15842" xr:uid="{00000000-0005-0000-0000-0000EA3D0000}"/>
    <cellStyle name="Normal 84 2 15 3 5 2" xfId="15843" xr:uid="{00000000-0005-0000-0000-0000EB3D0000}"/>
    <cellStyle name="Normal 84 2 15 3 5 2 2" xfId="15844" xr:uid="{00000000-0005-0000-0000-0000EC3D0000}"/>
    <cellStyle name="Normal 84 2 15 3 5 2 2 2" xfId="15845" xr:uid="{00000000-0005-0000-0000-0000ED3D0000}"/>
    <cellStyle name="Normal 84 2 15 3 5 3" xfId="15846" xr:uid="{00000000-0005-0000-0000-0000EE3D0000}"/>
    <cellStyle name="Normal 84 2 15 3 6" xfId="15847" xr:uid="{00000000-0005-0000-0000-0000EF3D0000}"/>
    <cellStyle name="Normal 84 2 15 3 7" xfId="15848" xr:uid="{00000000-0005-0000-0000-0000F03D0000}"/>
    <cellStyle name="Normal 84 2 15 3 7 2" xfId="15849" xr:uid="{00000000-0005-0000-0000-0000F13D0000}"/>
    <cellStyle name="Normal 84 2 15 4" xfId="15850" xr:uid="{00000000-0005-0000-0000-0000F23D0000}"/>
    <cellStyle name="Normal 84 2 15 5" xfId="15851" xr:uid="{00000000-0005-0000-0000-0000F33D0000}"/>
    <cellStyle name="Normal 84 2 15 6" xfId="15852" xr:uid="{00000000-0005-0000-0000-0000F43D0000}"/>
    <cellStyle name="Normal 84 2 15 6 2" xfId="15853" xr:uid="{00000000-0005-0000-0000-0000F53D0000}"/>
    <cellStyle name="Normal 84 2 15 6 2 2" xfId="15854" xr:uid="{00000000-0005-0000-0000-0000F63D0000}"/>
    <cellStyle name="Normal 84 2 15 6 2 2 2" xfId="15855" xr:uid="{00000000-0005-0000-0000-0000F73D0000}"/>
    <cellStyle name="Normal 84 2 15 6 2 2 2 2" xfId="15856" xr:uid="{00000000-0005-0000-0000-0000F83D0000}"/>
    <cellStyle name="Normal 84 2 15 6 2 2 2 2 2" xfId="15857" xr:uid="{00000000-0005-0000-0000-0000F93D0000}"/>
    <cellStyle name="Normal 84 2 15 6 2 2 3" xfId="15858" xr:uid="{00000000-0005-0000-0000-0000FA3D0000}"/>
    <cellStyle name="Normal 84 2 15 6 2 3" xfId="15859" xr:uid="{00000000-0005-0000-0000-0000FB3D0000}"/>
    <cellStyle name="Normal 84 2 15 6 2 4" xfId="15860" xr:uid="{00000000-0005-0000-0000-0000FC3D0000}"/>
    <cellStyle name="Normal 84 2 15 6 2 4 2" xfId="15861" xr:uid="{00000000-0005-0000-0000-0000FD3D0000}"/>
    <cellStyle name="Normal 84 2 15 6 3" xfId="15862" xr:uid="{00000000-0005-0000-0000-0000FE3D0000}"/>
    <cellStyle name="Normal 84 2 15 6 3 2" xfId="15863" xr:uid="{00000000-0005-0000-0000-0000FF3D0000}"/>
    <cellStyle name="Normal 84 2 15 6 3 2 2" xfId="15864" xr:uid="{00000000-0005-0000-0000-0000003E0000}"/>
    <cellStyle name="Normal 84 2 15 6 3 2 2 2" xfId="15865" xr:uid="{00000000-0005-0000-0000-0000013E0000}"/>
    <cellStyle name="Normal 84 2 15 6 3 3" xfId="15866" xr:uid="{00000000-0005-0000-0000-0000023E0000}"/>
    <cellStyle name="Normal 84 2 15 6 4" xfId="15867" xr:uid="{00000000-0005-0000-0000-0000033E0000}"/>
    <cellStyle name="Normal 84 2 15 6 4 2" xfId="15868" xr:uid="{00000000-0005-0000-0000-0000043E0000}"/>
    <cellStyle name="Normal 84 2 15 7" xfId="15869" xr:uid="{00000000-0005-0000-0000-0000053E0000}"/>
    <cellStyle name="Normal 84 2 15 8" xfId="15870" xr:uid="{00000000-0005-0000-0000-0000063E0000}"/>
    <cellStyle name="Normal 84 2 15 8 2" xfId="15871" xr:uid="{00000000-0005-0000-0000-0000073E0000}"/>
    <cellStyle name="Normal 84 2 15 8 2 2" xfId="15872" xr:uid="{00000000-0005-0000-0000-0000083E0000}"/>
    <cellStyle name="Normal 84 2 15 8 2 2 2" xfId="15873" xr:uid="{00000000-0005-0000-0000-0000093E0000}"/>
    <cellStyle name="Normal 84 2 15 8 3" xfId="15874" xr:uid="{00000000-0005-0000-0000-00000A3E0000}"/>
    <cellStyle name="Normal 84 2 15 9" xfId="15875" xr:uid="{00000000-0005-0000-0000-00000B3E0000}"/>
    <cellStyle name="Normal 84 2 16" xfId="15876" xr:uid="{00000000-0005-0000-0000-00000C3E0000}"/>
    <cellStyle name="Normal 84 2 16 2" xfId="15877" xr:uid="{00000000-0005-0000-0000-00000D3E0000}"/>
    <cellStyle name="Normal 84 2 16 2 2" xfId="15878" xr:uid="{00000000-0005-0000-0000-00000E3E0000}"/>
    <cellStyle name="Normal 84 2 16 2 2 2" xfId="15879" xr:uid="{00000000-0005-0000-0000-00000F3E0000}"/>
    <cellStyle name="Normal 84 2 16 2 2 2 2" xfId="15880" xr:uid="{00000000-0005-0000-0000-0000103E0000}"/>
    <cellStyle name="Normal 84 2 16 2 2 2 2 2" xfId="15881" xr:uid="{00000000-0005-0000-0000-0000113E0000}"/>
    <cellStyle name="Normal 84 2 16 2 2 2 2 2 2" xfId="15882" xr:uid="{00000000-0005-0000-0000-0000123E0000}"/>
    <cellStyle name="Normal 84 2 16 2 2 2 3" xfId="15883" xr:uid="{00000000-0005-0000-0000-0000133E0000}"/>
    <cellStyle name="Normal 84 2 16 2 2 3" xfId="15884" xr:uid="{00000000-0005-0000-0000-0000143E0000}"/>
    <cellStyle name="Normal 84 2 16 2 2 4" xfId="15885" xr:uid="{00000000-0005-0000-0000-0000153E0000}"/>
    <cellStyle name="Normal 84 2 16 2 2 4 2" xfId="15886" xr:uid="{00000000-0005-0000-0000-0000163E0000}"/>
    <cellStyle name="Normal 84 2 16 2 3" xfId="15887" xr:uid="{00000000-0005-0000-0000-0000173E0000}"/>
    <cellStyle name="Normal 84 2 16 2 3 2" xfId="15888" xr:uid="{00000000-0005-0000-0000-0000183E0000}"/>
    <cellStyle name="Normal 84 2 16 2 3 2 2" xfId="15889" xr:uid="{00000000-0005-0000-0000-0000193E0000}"/>
    <cellStyle name="Normal 84 2 16 2 3 2 2 2" xfId="15890" xr:uid="{00000000-0005-0000-0000-00001A3E0000}"/>
    <cellStyle name="Normal 84 2 16 2 3 3" xfId="15891" xr:uid="{00000000-0005-0000-0000-00001B3E0000}"/>
    <cellStyle name="Normal 84 2 16 2 4" xfId="15892" xr:uid="{00000000-0005-0000-0000-00001C3E0000}"/>
    <cellStyle name="Normal 84 2 16 2 4 2" xfId="15893" xr:uid="{00000000-0005-0000-0000-00001D3E0000}"/>
    <cellStyle name="Normal 84 2 16 3" xfId="15894" xr:uid="{00000000-0005-0000-0000-00001E3E0000}"/>
    <cellStyle name="Normal 84 2 16 4" xfId="15895" xr:uid="{00000000-0005-0000-0000-00001F3E0000}"/>
    <cellStyle name="Normal 84 2 16 5" xfId="15896" xr:uid="{00000000-0005-0000-0000-0000203E0000}"/>
    <cellStyle name="Normal 84 2 16 5 2" xfId="15897" xr:uid="{00000000-0005-0000-0000-0000213E0000}"/>
    <cellStyle name="Normal 84 2 16 5 2 2" xfId="15898" xr:uid="{00000000-0005-0000-0000-0000223E0000}"/>
    <cellStyle name="Normal 84 2 16 5 2 2 2" xfId="15899" xr:uid="{00000000-0005-0000-0000-0000233E0000}"/>
    <cellStyle name="Normal 84 2 16 5 3" xfId="15900" xr:uid="{00000000-0005-0000-0000-0000243E0000}"/>
    <cellStyle name="Normal 84 2 16 6" xfId="15901" xr:uid="{00000000-0005-0000-0000-0000253E0000}"/>
    <cellStyle name="Normal 84 2 16 7" xfId="15902" xr:uid="{00000000-0005-0000-0000-0000263E0000}"/>
    <cellStyle name="Normal 84 2 16 7 2" xfId="15903" xr:uid="{00000000-0005-0000-0000-0000273E0000}"/>
    <cellStyle name="Normal 84 2 17" xfId="15904" xr:uid="{00000000-0005-0000-0000-0000283E0000}"/>
    <cellStyle name="Normal 84 2 18" xfId="15905" xr:uid="{00000000-0005-0000-0000-0000293E0000}"/>
    <cellStyle name="Normal 84 2 19" xfId="15906" xr:uid="{00000000-0005-0000-0000-00002A3E0000}"/>
    <cellStyle name="Normal 84 2 2" xfId="15907" xr:uid="{00000000-0005-0000-0000-00002B3E0000}"/>
    <cellStyle name="Normal 84 2 2 10" xfId="15908" xr:uid="{00000000-0005-0000-0000-00002C3E0000}"/>
    <cellStyle name="Normal 84 2 2 10 10" xfId="15909" xr:uid="{00000000-0005-0000-0000-00002D3E0000}"/>
    <cellStyle name="Normal 84 2 2 10 2" xfId="15910" xr:uid="{00000000-0005-0000-0000-00002E3E0000}"/>
    <cellStyle name="Normal 84 2 2 10 3" xfId="15911" xr:uid="{00000000-0005-0000-0000-00002F3E0000}"/>
    <cellStyle name="Normal 84 2 2 10 4" xfId="15912" xr:uid="{00000000-0005-0000-0000-0000303E0000}"/>
    <cellStyle name="Normal 84 2 2 10 5" xfId="15913" xr:uid="{00000000-0005-0000-0000-0000313E0000}"/>
    <cellStyle name="Normal 84 2 2 10 6" xfId="15914" xr:uid="{00000000-0005-0000-0000-0000323E0000}"/>
    <cellStyle name="Normal 84 2 2 10 7" xfId="15915" xr:uid="{00000000-0005-0000-0000-0000333E0000}"/>
    <cellStyle name="Normal 84 2 2 10 8" xfId="15916" xr:uid="{00000000-0005-0000-0000-0000343E0000}"/>
    <cellStyle name="Normal 84 2 2 10 9" xfId="15917" xr:uid="{00000000-0005-0000-0000-0000353E0000}"/>
    <cellStyle name="Normal 84 2 2 11" xfId="15918" xr:uid="{00000000-0005-0000-0000-0000363E0000}"/>
    <cellStyle name="Normal 84 2 2 11 10" xfId="15919" xr:uid="{00000000-0005-0000-0000-0000373E0000}"/>
    <cellStyle name="Normal 84 2 2 11 2" xfId="15920" xr:uid="{00000000-0005-0000-0000-0000383E0000}"/>
    <cellStyle name="Normal 84 2 2 11 3" xfId="15921" xr:uid="{00000000-0005-0000-0000-0000393E0000}"/>
    <cellStyle name="Normal 84 2 2 11 4" xfId="15922" xr:uid="{00000000-0005-0000-0000-00003A3E0000}"/>
    <cellStyle name="Normal 84 2 2 11 5" xfId="15923" xr:uid="{00000000-0005-0000-0000-00003B3E0000}"/>
    <cellStyle name="Normal 84 2 2 11 6" xfId="15924" xr:uid="{00000000-0005-0000-0000-00003C3E0000}"/>
    <cellStyle name="Normal 84 2 2 11 7" xfId="15925" xr:uid="{00000000-0005-0000-0000-00003D3E0000}"/>
    <cellStyle name="Normal 84 2 2 11 8" xfId="15926" xr:uid="{00000000-0005-0000-0000-00003E3E0000}"/>
    <cellStyle name="Normal 84 2 2 11 9" xfId="15927" xr:uid="{00000000-0005-0000-0000-00003F3E0000}"/>
    <cellStyle name="Normal 84 2 2 12" xfId="15928" xr:uid="{00000000-0005-0000-0000-0000403E0000}"/>
    <cellStyle name="Normal 84 2 2 12 10" xfId="15929" xr:uid="{00000000-0005-0000-0000-0000413E0000}"/>
    <cellStyle name="Normal 84 2 2 12 2" xfId="15930" xr:uid="{00000000-0005-0000-0000-0000423E0000}"/>
    <cellStyle name="Normal 84 2 2 12 3" xfId="15931" xr:uid="{00000000-0005-0000-0000-0000433E0000}"/>
    <cellStyle name="Normal 84 2 2 12 4" xfId="15932" xr:uid="{00000000-0005-0000-0000-0000443E0000}"/>
    <cellStyle name="Normal 84 2 2 12 5" xfId="15933" xr:uid="{00000000-0005-0000-0000-0000453E0000}"/>
    <cellStyle name="Normal 84 2 2 12 6" xfId="15934" xr:uid="{00000000-0005-0000-0000-0000463E0000}"/>
    <cellStyle name="Normal 84 2 2 12 7" xfId="15935" xr:uid="{00000000-0005-0000-0000-0000473E0000}"/>
    <cellStyle name="Normal 84 2 2 12 8" xfId="15936" xr:uid="{00000000-0005-0000-0000-0000483E0000}"/>
    <cellStyle name="Normal 84 2 2 12 9" xfId="15937" xr:uid="{00000000-0005-0000-0000-0000493E0000}"/>
    <cellStyle name="Normal 84 2 2 13" xfId="15938" xr:uid="{00000000-0005-0000-0000-00004A3E0000}"/>
    <cellStyle name="Normal 84 2 2 13 10" xfId="15939" xr:uid="{00000000-0005-0000-0000-00004B3E0000}"/>
    <cellStyle name="Normal 84 2 2 13 2" xfId="15940" xr:uid="{00000000-0005-0000-0000-00004C3E0000}"/>
    <cellStyle name="Normal 84 2 2 13 3" xfId="15941" xr:uid="{00000000-0005-0000-0000-00004D3E0000}"/>
    <cellStyle name="Normal 84 2 2 13 4" xfId="15942" xr:uid="{00000000-0005-0000-0000-00004E3E0000}"/>
    <cellStyle name="Normal 84 2 2 13 5" xfId="15943" xr:uid="{00000000-0005-0000-0000-00004F3E0000}"/>
    <cellStyle name="Normal 84 2 2 13 6" xfId="15944" xr:uid="{00000000-0005-0000-0000-0000503E0000}"/>
    <cellStyle name="Normal 84 2 2 13 7" xfId="15945" xr:uid="{00000000-0005-0000-0000-0000513E0000}"/>
    <cellStyle name="Normal 84 2 2 13 8" xfId="15946" xr:uid="{00000000-0005-0000-0000-0000523E0000}"/>
    <cellStyle name="Normal 84 2 2 13 9" xfId="15947" xr:uid="{00000000-0005-0000-0000-0000533E0000}"/>
    <cellStyle name="Normal 84 2 2 14" xfId="15948" xr:uid="{00000000-0005-0000-0000-0000543E0000}"/>
    <cellStyle name="Normal 84 2 2 14 10" xfId="15949" xr:uid="{00000000-0005-0000-0000-0000553E0000}"/>
    <cellStyle name="Normal 84 2 2 14 10 2" xfId="15950" xr:uid="{00000000-0005-0000-0000-0000563E0000}"/>
    <cellStyle name="Normal 84 2 2 14 10 2 2" xfId="15951" xr:uid="{00000000-0005-0000-0000-0000573E0000}"/>
    <cellStyle name="Normal 84 2 2 14 10 2 2 2" xfId="15952" xr:uid="{00000000-0005-0000-0000-0000583E0000}"/>
    <cellStyle name="Normal 84 2 2 14 10 3" xfId="15953" xr:uid="{00000000-0005-0000-0000-0000593E0000}"/>
    <cellStyle name="Normal 84 2 2 14 11" xfId="15954" xr:uid="{00000000-0005-0000-0000-00005A3E0000}"/>
    <cellStyle name="Normal 84 2 2 14 12" xfId="15955" xr:uid="{00000000-0005-0000-0000-00005B3E0000}"/>
    <cellStyle name="Normal 84 2 2 14 12 2" xfId="15956" xr:uid="{00000000-0005-0000-0000-00005C3E0000}"/>
    <cellStyle name="Normal 84 2 2 14 2" xfId="15957" xr:uid="{00000000-0005-0000-0000-00005D3E0000}"/>
    <cellStyle name="Normal 84 2 2 14 2 10" xfId="15958" xr:uid="{00000000-0005-0000-0000-00005E3E0000}"/>
    <cellStyle name="Normal 84 2 2 14 2 10 2" xfId="15959" xr:uid="{00000000-0005-0000-0000-00005F3E0000}"/>
    <cellStyle name="Normal 84 2 2 14 2 2" xfId="15960" xr:uid="{00000000-0005-0000-0000-0000603E0000}"/>
    <cellStyle name="Normal 84 2 2 14 2 2 10" xfId="15961" xr:uid="{00000000-0005-0000-0000-0000613E0000}"/>
    <cellStyle name="Normal 84 2 2 14 2 2 10 2" xfId="15962" xr:uid="{00000000-0005-0000-0000-0000623E0000}"/>
    <cellStyle name="Normal 84 2 2 14 2 2 2" xfId="15963" xr:uid="{00000000-0005-0000-0000-0000633E0000}"/>
    <cellStyle name="Normal 84 2 2 14 2 2 2 2" xfId="15964" xr:uid="{00000000-0005-0000-0000-0000643E0000}"/>
    <cellStyle name="Normal 84 2 2 14 2 2 2 2 2" xfId="15965" xr:uid="{00000000-0005-0000-0000-0000653E0000}"/>
    <cellStyle name="Normal 84 2 2 14 2 2 2 2 2 2" xfId="15966" xr:uid="{00000000-0005-0000-0000-0000663E0000}"/>
    <cellStyle name="Normal 84 2 2 14 2 2 2 2 2 2 2" xfId="15967" xr:uid="{00000000-0005-0000-0000-0000673E0000}"/>
    <cellStyle name="Normal 84 2 2 14 2 2 2 2 2 2 2 2" xfId="15968" xr:uid="{00000000-0005-0000-0000-0000683E0000}"/>
    <cellStyle name="Normal 84 2 2 14 2 2 2 2 2 2 2 2 2" xfId="15969" xr:uid="{00000000-0005-0000-0000-0000693E0000}"/>
    <cellStyle name="Normal 84 2 2 14 2 2 2 2 2 2 3" xfId="15970" xr:uid="{00000000-0005-0000-0000-00006A3E0000}"/>
    <cellStyle name="Normal 84 2 2 14 2 2 2 2 2 3" xfId="15971" xr:uid="{00000000-0005-0000-0000-00006B3E0000}"/>
    <cellStyle name="Normal 84 2 2 14 2 2 2 2 2 4" xfId="15972" xr:uid="{00000000-0005-0000-0000-00006C3E0000}"/>
    <cellStyle name="Normal 84 2 2 14 2 2 2 2 2 4 2" xfId="15973" xr:uid="{00000000-0005-0000-0000-00006D3E0000}"/>
    <cellStyle name="Normal 84 2 2 14 2 2 2 2 3" xfId="15974" xr:uid="{00000000-0005-0000-0000-00006E3E0000}"/>
    <cellStyle name="Normal 84 2 2 14 2 2 2 2 3 2" xfId="15975" xr:uid="{00000000-0005-0000-0000-00006F3E0000}"/>
    <cellStyle name="Normal 84 2 2 14 2 2 2 2 3 2 2" xfId="15976" xr:uid="{00000000-0005-0000-0000-0000703E0000}"/>
    <cellStyle name="Normal 84 2 2 14 2 2 2 2 3 2 2 2" xfId="15977" xr:uid="{00000000-0005-0000-0000-0000713E0000}"/>
    <cellStyle name="Normal 84 2 2 14 2 2 2 2 3 3" xfId="15978" xr:uid="{00000000-0005-0000-0000-0000723E0000}"/>
    <cellStyle name="Normal 84 2 2 14 2 2 2 2 4" xfId="15979" xr:uid="{00000000-0005-0000-0000-0000733E0000}"/>
    <cellStyle name="Normal 84 2 2 14 2 2 2 2 4 2" xfId="15980" xr:uid="{00000000-0005-0000-0000-0000743E0000}"/>
    <cellStyle name="Normal 84 2 2 14 2 2 2 3" xfId="15981" xr:uid="{00000000-0005-0000-0000-0000753E0000}"/>
    <cellStyle name="Normal 84 2 2 14 2 2 2 4" xfId="15982" xr:uid="{00000000-0005-0000-0000-0000763E0000}"/>
    <cellStyle name="Normal 84 2 2 14 2 2 2 5" xfId="15983" xr:uid="{00000000-0005-0000-0000-0000773E0000}"/>
    <cellStyle name="Normal 84 2 2 14 2 2 2 5 2" xfId="15984" xr:uid="{00000000-0005-0000-0000-0000783E0000}"/>
    <cellStyle name="Normal 84 2 2 14 2 2 2 5 2 2" xfId="15985" xr:uid="{00000000-0005-0000-0000-0000793E0000}"/>
    <cellStyle name="Normal 84 2 2 14 2 2 2 5 2 2 2" xfId="15986" xr:uid="{00000000-0005-0000-0000-00007A3E0000}"/>
    <cellStyle name="Normal 84 2 2 14 2 2 2 5 3" xfId="15987" xr:uid="{00000000-0005-0000-0000-00007B3E0000}"/>
    <cellStyle name="Normal 84 2 2 14 2 2 2 6" xfId="15988" xr:uid="{00000000-0005-0000-0000-00007C3E0000}"/>
    <cellStyle name="Normal 84 2 2 14 2 2 2 7" xfId="15989" xr:uid="{00000000-0005-0000-0000-00007D3E0000}"/>
    <cellStyle name="Normal 84 2 2 14 2 2 2 7 2" xfId="15990" xr:uid="{00000000-0005-0000-0000-00007E3E0000}"/>
    <cellStyle name="Normal 84 2 2 14 2 2 3" xfId="15991" xr:uid="{00000000-0005-0000-0000-00007F3E0000}"/>
    <cellStyle name="Normal 84 2 2 14 2 2 4" xfId="15992" xr:uid="{00000000-0005-0000-0000-0000803E0000}"/>
    <cellStyle name="Normal 84 2 2 14 2 2 5" xfId="15993" xr:uid="{00000000-0005-0000-0000-0000813E0000}"/>
    <cellStyle name="Normal 84 2 2 14 2 2 6" xfId="15994" xr:uid="{00000000-0005-0000-0000-0000823E0000}"/>
    <cellStyle name="Normal 84 2 2 14 2 2 6 2" xfId="15995" xr:uid="{00000000-0005-0000-0000-0000833E0000}"/>
    <cellStyle name="Normal 84 2 2 14 2 2 6 2 2" xfId="15996" xr:uid="{00000000-0005-0000-0000-0000843E0000}"/>
    <cellStyle name="Normal 84 2 2 14 2 2 6 2 2 2" xfId="15997" xr:uid="{00000000-0005-0000-0000-0000853E0000}"/>
    <cellStyle name="Normal 84 2 2 14 2 2 6 2 2 2 2" xfId="15998" xr:uid="{00000000-0005-0000-0000-0000863E0000}"/>
    <cellStyle name="Normal 84 2 2 14 2 2 6 2 2 2 2 2" xfId="15999" xr:uid="{00000000-0005-0000-0000-0000873E0000}"/>
    <cellStyle name="Normal 84 2 2 14 2 2 6 2 2 3" xfId="16000" xr:uid="{00000000-0005-0000-0000-0000883E0000}"/>
    <cellStyle name="Normal 84 2 2 14 2 2 6 2 3" xfId="16001" xr:uid="{00000000-0005-0000-0000-0000893E0000}"/>
    <cellStyle name="Normal 84 2 2 14 2 2 6 2 4" xfId="16002" xr:uid="{00000000-0005-0000-0000-00008A3E0000}"/>
    <cellStyle name="Normal 84 2 2 14 2 2 6 2 4 2" xfId="16003" xr:uid="{00000000-0005-0000-0000-00008B3E0000}"/>
    <cellStyle name="Normal 84 2 2 14 2 2 6 3" xfId="16004" xr:uid="{00000000-0005-0000-0000-00008C3E0000}"/>
    <cellStyle name="Normal 84 2 2 14 2 2 6 3 2" xfId="16005" xr:uid="{00000000-0005-0000-0000-00008D3E0000}"/>
    <cellStyle name="Normal 84 2 2 14 2 2 6 3 2 2" xfId="16006" xr:uid="{00000000-0005-0000-0000-00008E3E0000}"/>
    <cellStyle name="Normal 84 2 2 14 2 2 6 3 2 2 2" xfId="16007" xr:uid="{00000000-0005-0000-0000-00008F3E0000}"/>
    <cellStyle name="Normal 84 2 2 14 2 2 6 3 3" xfId="16008" xr:uid="{00000000-0005-0000-0000-0000903E0000}"/>
    <cellStyle name="Normal 84 2 2 14 2 2 6 4" xfId="16009" xr:uid="{00000000-0005-0000-0000-0000913E0000}"/>
    <cellStyle name="Normal 84 2 2 14 2 2 6 4 2" xfId="16010" xr:uid="{00000000-0005-0000-0000-0000923E0000}"/>
    <cellStyle name="Normal 84 2 2 14 2 2 7" xfId="16011" xr:uid="{00000000-0005-0000-0000-0000933E0000}"/>
    <cellStyle name="Normal 84 2 2 14 2 2 8" xfId="16012" xr:uid="{00000000-0005-0000-0000-0000943E0000}"/>
    <cellStyle name="Normal 84 2 2 14 2 2 8 2" xfId="16013" xr:uid="{00000000-0005-0000-0000-0000953E0000}"/>
    <cellStyle name="Normal 84 2 2 14 2 2 8 2 2" xfId="16014" xr:uid="{00000000-0005-0000-0000-0000963E0000}"/>
    <cellStyle name="Normal 84 2 2 14 2 2 8 2 2 2" xfId="16015" xr:uid="{00000000-0005-0000-0000-0000973E0000}"/>
    <cellStyle name="Normal 84 2 2 14 2 2 8 3" xfId="16016" xr:uid="{00000000-0005-0000-0000-0000983E0000}"/>
    <cellStyle name="Normal 84 2 2 14 2 2 9" xfId="16017" xr:uid="{00000000-0005-0000-0000-0000993E0000}"/>
    <cellStyle name="Normal 84 2 2 14 2 3" xfId="16018" xr:uid="{00000000-0005-0000-0000-00009A3E0000}"/>
    <cellStyle name="Normal 84 2 2 14 2 3 2" xfId="16019" xr:uid="{00000000-0005-0000-0000-00009B3E0000}"/>
    <cellStyle name="Normal 84 2 2 14 2 3 2 2" xfId="16020" xr:uid="{00000000-0005-0000-0000-00009C3E0000}"/>
    <cellStyle name="Normal 84 2 2 14 2 3 2 2 2" xfId="16021" xr:uid="{00000000-0005-0000-0000-00009D3E0000}"/>
    <cellStyle name="Normal 84 2 2 14 2 3 2 2 2 2" xfId="16022" xr:uid="{00000000-0005-0000-0000-00009E3E0000}"/>
    <cellStyle name="Normal 84 2 2 14 2 3 2 2 2 2 2" xfId="16023" xr:uid="{00000000-0005-0000-0000-00009F3E0000}"/>
    <cellStyle name="Normal 84 2 2 14 2 3 2 2 2 2 2 2" xfId="16024" xr:uid="{00000000-0005-0000-0000-0000A03E0000}"/>
    <cellStyle name="Normal 84 2 2 14 2 3 2 2 2 3" xfId="16025" xr:uid="{00000000-0005-0000-0000-0000A13E0000}"/>
    <cellStyle name="Normal 84 2 2 14 2 3 2 2 3" xfId="16026" xr:uid="{00000000-0005-0000-0000-0000A23E0000}"/>
    <cellStyle name="Normal 84 2 2 14 2 3 2 2 4" xfId="16027" xr:uid="{00000000-0005-0000-0000-0000A33E0000}"/>
    <cellStyle name="Normal 84 2 2 14 2 3 2 2 4 2" xfId="16028" xr:uid="{00000000-0005-0000-0000-0000A43E0000}"/>
    <cellStyle name="Normal 84 2 2 14 2 3 2 3" xfId="16029" xr:uid="{00000000-0005-0000-0000-0000A53E0000}"/>
    <cellStyle name="Normal 84 2 2 14 2 3 2 3 2" xfId="16030" xr:uid="{00000000-0005-0000-0000-0000A63E0000}"/>
    <cellStyle name="Normal 84 2 2 14 2 3 2 3 2 2" xfId="16031" xr:uid="{00000000-0005-0000-0000-0000A73E0000}"/>
    <cellStyle name="Normal 84 2 2 14 2 3 2 3 2 2 2" xfId="16032" xr:uid="{00000000-0005-0000-0000-0000A83E0000}"/>
    <cellStyle name="Normal 84 2 2 14 2 3 2 3 3" xfId="16033" xr:uid="{00000000-0005-0000-0000-0000A93E0000}"/>
    <cellStyle name="Normal 84 2 2 14 2 3 2 4" xfId="16034" xr:uid="{00000000-0005-0000-0000-0000AA3E0000}"/>
    <cellStyle name="Normal 84 2 2 14 2 3 2 4 2" xfId="16035" xr:uid="{00000000-0005-0000-0000-0000AB3E0000}"/>
    <cellStyle name="Normal 84 2 2 14 2 3 3" xfId="16036" xr:uid="{00000000-0005-0000-0000-0000AC3E0000}"/>
    <cellStyle name="Normal 84 2 2 14 2 3 4" xfId="16037" xr:uid="{00000000-0005-0000-0000-0000AD3E0000}"/>
    <cellStyle name="Normal 84 2 2 14 2 3 5" xfId="16038" xr:uid="{00000000-0005-0000-0000-0000AE3E0000}"/>
    <cellStyle name="Normal 84 2 2 14 2 3 5 2" xfId="16039" xr:uid="{00000000-0005-0000-0000-0000AF3E0000}"/>
    <cellStyle name="Normal 84 2 2 14 2 3 5 2 2" xfId="16040" xr:uid="{00000000-0005-0000-0000-0000B03E0000}"/>
    <cellStyle name="Normal 84 2 2 14 2 3 5 2 2 2" xfId="16041" xr:uid="{00000000-0005-0000-0000-0000B13E0000}"/>
    <cellStyle name="Normal 84 2 2 14 2 3 5 3" xfId="16042" xr:uid="{00000000-0005-0000-0000-0000B23E0000}"/>
    <cellStyle name="Normal 84 2 2 14 2 3 6" xfId="16043" xr:uid="{00000000-0005-0000-0000-0000B33E0000}"/>
    <cellStyle name="Normal 84 2 2 14 2 3 7" xfId="16044" xr:uid="{00000000-0005-0000-0000-0000B43E0000}"/>
    <cellStyle name="Normal 84 2 2 14 2 3 7 2" xfId="16045" xr:uid="{00000000-0005-0000-0000-0000B53E0000}"/>
    <cellStyle name="Normal 84 2 2 14 2 4" xfId="16046" xr:uid="{00000000-0005-0000-0000-0000B63E0000}"/>
    <cellStyle name="Normal 84 2 2 14 2 5" xfId="16047" xr:uid="{00000000-0005-0000-0000-0000B73E0000}"/>
    <cellStyle name="Normal 84 2 2 14 2 6" xfId="16048" xr:uid="{00000000-0005-0000-0000-0000B83E0000}"/>
    <cellStyle name="Normal 84 2 2 14 2 6 2" xfId="16049" xr:uid="{00000000-0005-0000-0000-0000B93E0000}"/>
    <cellStyle name="Normal 84 2 2 14 2 6 2 2" xfId="16050" xr:uid="{00000000-0005-0000-0000-0000BA3E0000}"/>
    <cellStyle name="Normal 84 2 2 14 2 6 2 2 2" xfId="16051" xr:uid="{00000000-0005-0000-0000-0000BB3E0000}"/>
    <cellStyle name="Normal 84 2 2 14 2 6 2 2 2 2" xfId="16052" xr:uid="{00000000-0005-0000-0000-0000BC3E0000}"/>
    <cellStyle name="Normal 84 2 2 14 2 6 2 2 2 2 2" xfId="16053" xr:uid="{00000000-0005-0000-0000-0000BD3E0000}"/>
    <cellStyle name="Normal 84 2 2 14 2 6 2 2 3" xfId="16054" xr:uid="{00000000-0005-0000-0000-0000BE3E0000}"/>
    <cellStyle name="Normal 84 2 2 14 2 6 2 3" xfId="16055" xr:uid="{00000000-0005-0000-0000-0000BF3E0000}"/>
    <cellStyle name="Normal 84 2 2 14 2 6 2 4" xfId="16056" xr:uid="{00000000-0005-0000-0000-0000C03E0000}"/>
    <cellStyle name="Normal 84 2 2 14 2 6 2 4 2" xfId="16057" xr:uid="{00000000-0005-0000-0000-0000C13E0000}"/>
    <cellStyle name="Normal 84 2 2 14 2 6 3" xfId="16058" xr:uid="{00000000-0005-0000-0000-0000C23E0000}"/>
    <cellStyle name="Normal 84 2 2 14 2 6 3 2" xfId="16059" xr:uid="{00000000-0005-0000-0000-0000C33E0000}"/>
    <cellStyle name="Normal 84 2 2 14 2 6 3 2 2" xfId="16060" xr:uid="{00000000-0005-0000-0000-0000C43E0000}"/>
    <cellStyle name="Normal 84 2 2 14 2 6 3 2 2 2" xfId="16061" xr:uid="{00000000-0005-0000-0000-0000C53E0000}"/>
    <cellStyle name="Normal 84 2 2 14 2 6 3 3" xfId="16062" xr:uid="{00000000-0005-0000-0000-0000C63E0000}"/>
    <cellStyle name="Normal 84 2 2 14 2 6 4" xfId="16063" xr:uid="{00000000-0005-0000-0000-0000C73E0000}"/>
    <cellStyle name="Normal 84 2 2 14 2 6 4 2" xfId="16064" xr:uid="{00000000-0005-0000-0000-0000C83E0000}"/>
    <cellStyle name="Normal 84 2 2 14 2 7" xfId="16065" xr:uid="{00000000-0005-0000-0000-0000C93E0000}"/>
    <cellStyle name="Normal 84 2 2 14 2 8" xfId="16066" xr:uid="{00000000-0005-0000-0000-0000CA3E0000}"/>
    <cellStyle name="Normal 84 2 2 14 2 8 2" xfId="16067" xr:uid="{00000000-0005-0000-0000-0000CB3E0000}"/>
    <cellStyle name="Normal 84 2 2 14 2 8 2 2" xfId="16068" xr:uid="{00000000-0005-0000-0000-0000CC3E0000}"/>
    <cellStyle name="Normal 84 2 2 14 2 8 2 2 2" xfId="16069" xr:uid="{00000000-0005-0000-0000-0000CD3E0000}"/>
    <cellStyle name="Normal 84 2 2 14 2 8 3" xfId="16070" xr:uid="{00000000-0005-0000-0000-0000CE3E0000}"/>
    <cellStyle name="Normal 84 2 2 14 2 9" xfId="16071" xr:uid="{00000000-0005-0000-0000-0000CF3E0000}"/>
    <cellStyle name="Normal 84 2 2 14 3" xfId="16072" xr:uid="{00000000-0005-0000-0000-0000D03E0000}"/>
    <cellStyle name="Normal 84 2 2 14 4" xfId="16073" xr:uid="{00000000-0005-0000-0000-0000D13E0000}"/>
    <cellStyle name="Normal 84 2 2 14 4 2" xfId="16074" xr:uid="{00000000-0005-0000-0000-0000D23E0000}"/>
    <cellStyle name="Normal 84 2 2 14 4 2 2" xfId="16075" xr:uid="{00000000-0005-0000-0000-0000D33E0000}"/>
    <cellStyle name="Normal 84 2 2 14 4 2 2 2" xfId="16076" xr:uid="{00000000-0005-0000-0000-0000D43E0000}"/>
    <cellStyle name="Normal 84 2 2 14 4 2 2 2 2" xfId="16077" xr:uid="{00000000-0005-0000-0000-0000D53E0000}"/>
    <cellStyle name="Normal 84 2 2 14 4 2 2 2 2 2" xfId="16078" xr:uid="{00000000-0005-0000-0000-0000D63E0000}"/>
    <cellStyle name="Normal 84 2 2 14 4 2 2 2 2 2 2" xfId="16079" xr:uid="{00000000-0005-0000-0000-0000D73E0000}"/>
    <cellStyle name="Normal 84 2 2 14 4 2 2 2 3" xfId="16080" xr:uid="{00000000-0005-0000-0000-0000D83E0000}"/>
    <cellStyle name="Normal 84 2 2 14 4 2 2 3" xfId="16081" xr:uid="{00000000-0005-0000-0000-0000D93E0000}"/>
    <cellStyle name="Normal 84 2 2 14 4 2 2 4" xfId="16082" xr:uid="{00000000-0005-0000-0000-0000DA3E0000}"/>
    <cellStyle name="Normal 84 2 2 14 4 2 2 4 2" xfId="16083" xr:uid="{00000000-0005-0000-0000-0000DB3E0000}"/>
    <cellStyle name="Normal 84 2 2 14 4 2 3" xfId="16084" xr:uid="{00000000-0005-0000-0000-0000DC3E0000}"/>
    <cellStyle name="Normal 84 2 2 14 4 2 3 2" xfId="16085" xr:uid="{00000000-0005-0000-0000-0000DD3E0000}"/>
    <cellStyle name="Normal 84 2 2 14 4 2 3 2 2" xfId="16086" xr:uid="{00000000-0005-0000-0000-0000DE3E0000}"/>
    <cellStyle name="Normal 84 2 2 14 4 2 3 2 2 2" xfId="16087" xr:uid="{00000000-0005-0000-0000-0000DF3E0000}"/>
    <cellStyle name="Normal 84 2 2 14 4 2 3 3" xfId="16088" xr:uid="{00000000-0005-0000-0000-0000E03E0000}"/>
    <cellStyle name="Normal 84 2 2 14 4 2 4" xfId="16089" xr:uid="{00000000-0005-0000-0000-0000E13E0000}"/>
    <cellStyle name="Normal 84 2 2 14 4 2 4 2" xfId="16090" xr:uid="{00000000-0005-0000-0000-0000E23E0000}"/>
    <cellStyle name="Normal 84 2 2 14 4 3" xfId="16091" xr:uid="{00000000-0005-0000-0000-0000E33E0000}"/>
    <cellStyle name="Normal 84 2 2 14 4 4" xfId="16092" xr:uid="{00000000-0005-0000-0000-0000E43E0000}"/>
    <cellStyle name="Normal 84 2 2 14 4 5" xfId="16093" xr:uid="{00000000-0005-0000-0000-0000E53E0000}"/>
    <cellStyle name="Normal 84 2 2 14 4 5 2" xfId="16094" xr:uid="{00000000-0005-0000-0000-0000E63E0000}"/>
    <cellStyle name="Normal 84 2 2 14 4 5 2 2" xfId="16095" xr:uid="{00000000-0005-0000-0000-0000E73E0000}"/>
    <cellStyle name="Normal 84 2 2 14 4 5 2 2 2" xfId="16096" xr:uid="{00000000-0005-0000-0000-0000E83E0000}"/>
    <cellStyle name="Normal 84 2 2 14 4 5 3" xfId="16097" xr:uid="{00000000-0005-0000-0000-0000E93E0000}"/>
    <cellStyle name="Normal 84 2 2 14 4 6" xfId="16098" xr:uid="{00000000-0005-0000-0000-0000EA3E0000}"/>
    <cellStyle name="Normal 84 2 2 14 4 7" xfId="16099" xr:uid="{00000000-0005-0000-0000-0000EB3E0000}"/>
    <cellStyle name="Normal 84 2 2 14 4 7 2" xfId="16100" xr:uid="{00000000-0005-0000-0000-0000EC3E0000}"/>
    <cellStyle name="Normal 84 2 2 14 5" xfId="16101" xr:uid="{00000000-0005-0000-0000-0000ED3E0000}"/>
    <cellStyle name="Normal 84 2 2 14 6" xfId="16102" xr:uid="{00000000-0005-0000-0000-0000EE3E0000}"/>
    <cellStyle name="Normal 84 2 2 14 7" xfId="16103" xr:uid="{00000000-0005-0000-0000-0000EF3E0000}"/>
    <cellStyle name="Normal 84 2 2 14 8" xfId="16104" xr:uid="{00000000-0005-0000-0000-0000F03E0000}"/>
    <cellStyle name="Normal 84 2 2 14 8 2" xfId="16105" xr:uid="{00000000-0005-0000-0000-0000F13E0000}"/>
    <cellStyle name="Normal 84 2 2 14 8 2 2" xfId="16106" xr:uid="{00000000-0005-0000-0000-0000F23E0000}"/>
    <cellStyle name="Normal 84 2 2 14 8 2 2 2" xfId="16107" xr:uid="{00000000-0005-0000-0000-0000F33E0000}"/>
    <cellStyle name="Normal 84 2 2 14 8 2 2 2 2" xfId="16108" xr:uid="{00000000-0005-0000-0000-0000F43E0000}"/>
    <cellStyle name="Normal 84 2 2 14 8 2 2 2 2 2" xfId="16109" xr:uid="{00000000-0005-0000-0000-0000F53E0000}"/>
    <cellStyle name="Normal 84 2 2 14 8 2 2 3" xfId="16110" xr:uid="{00000000-0005-0000-0000-0000F63E0000}"/>
    <cellStyle name="Normal 84 2 2 14 8 2 3" xfId="16111" xr:uid="{00000000-0005-0000-0000-0000F73E0000}"/>
    <cellStyle name="Normal 84 2 2 14 8 2 4" xfId="16112" xr:uid="{00000000-0005-0000-0000-0000F83E0000}"/>
    <cellStyle name="Normal 84 2 2 14 8 2 4 2" xfId="16113" xr:uid="{00000000-0005-0000-0000-0000F93E0000}"/>
    <cellStyle name="Normal 84 2 2 14 8 3" xfId="16114" xr:uid="{00000000-0005-0000-0000-0000FA3E0000}"/>
    <cellStyle name="Normal 84 2 2 14 8 3 2" xfId="16115" xr:uid="{00000000-0005-0000-0000-0000FB3E0000}"/>
    <cellStyle name="Normal 84 2 2 14 8 3 2 2" xfId="16116" xr:uid="{00000000-0005-0000-0000-0000FC3E0000}"/>
    <cellStyle name="Normal 84 2 2 14 8 3 2 2 2" xfId="16117" xr:uid="{00000000-0005-0000-0000-0000FD3E0000}"/>
    <cellStyle name="Normal 84 2 2 14 8 3 3" xfId="16118" xr:uid="{00000000-0005-0000-0000-0000FE3E0000}"/>
    <cellStyle name="Normal 84 2 2 14 8 4" xfId="16119" xr:uid="{00000000-0005-0000-0000-0000FF3E0000}"/>
    <cellStyle name="Normal 84 2 2 14 8 4 2" xfId="16120" xr:uid="{00000000-0005-0000-0000-0000003F0000}"/>
    <cellStyle name="Normal 84 2 2 14 9" xfId="16121" xr:uid="{00000000-0005-0000-0000-0000013F0000}"/>
    <cellStyle name="Normal 84 2 2 15" xfId="16122" xr:uid="{00000000-0005-0000-0000-0000023F0000}"/>
    <cellStyle name="Normal 84 2 2 15 10" xfId="16123" xr:uid="{00000000-0005-0000-0000-0000033F0000}"/>
    <cellStyle name="Normal 84 2 2 15 10 2" xfId="16124" xr:uid="{00000000-0005-0000-0000-0000043F0000}"/>
    <cellStyle name="Normal 84 2 2 15 2" xfId="16125" xr:uid="{00000000-0005-0000-0000-0000053F0000}"/>
    <cellStyle name="Normal 84 2 2 15 2 10" xfId="16126" xr:uid="{00000000-0005-0000-0000-0000063F0000}"/>
    <cellStyle name="Normal 84 2 2 15 2 10 2" xfId="16127" xr:uid="{00000000-0005-0000-0000-0000073F0000}"/>
    <cellStyle name="Normal 84 2 2 15 2 2" xfId="16128" xr:uid="{00000000-0005-0000-0000-0000083F0000}"/>
    <cellStyle name="Normal 84 2 2 15 2 2 2" xfId="16129" xr:uid="{00000000-0005-0000-0000-0000093F0000}"/>
    <cellStyle name="Normal 84 2 2 15 2 2 2 2" xfId="16130" xr:uid="{00000000-0005-0000-0000-00000A3F0000}"/>
    <cellStyle name="Normal 84 2 2 15 2 2 2 2 2" xfId="16131" xr:uid="{00000000-0005-0000-0000-00000B3F0000}"/>
    <cellStyle name="Normal 84 2 2 15 2 2 2 2 2 2" xfId="16132" xr:uid="{00000000-0005-0000-0000-00000C3F0000}"/>
    <cellStyle name="Normal 84 2 2 15 2 2 2 2 2 2 2" xfId="16133" xr:uid="{00000000-0005-0000-0000-00000D3F0000}"/>
    <cellStyle name="Normal 84 2 2 15 2 2 2 2 2 2 2 2" xfId="16134" xr:uid="{00000000-0005-0000-0000-00000E3F0000}"/>
    <cellStyle name="Normal 84 2 2 15 2 2 2 2 2 3" xfId="16135" xr:uid="{00000000-0005-0000-0000-00000F3F0000}"/>
    <cellStyle name="Normal 84 2 2 15 2 2 2 2 3" xfId="16136" xr:uid="{00000000-0005-0000-0000-0000103F0000}"/>
    <cellStyle name="Normal 84 2 2 15 2 2 2 2 4" xfId="16137" xr:uid="{00000000-0005-0000-0000-0000113F0000}"/>
    <cellStyle name="Normal 84 2 2 15 2 2 2 2 4 2" xfId="16138" xr:uid="{00000000-0005-0000-0000-0000123F0000}"/>
    <cellStyle name="Normal 84 2 2 15 2 2 2 3" xfId="16139" xr:uid="{00000000-0005-0000-0000-0000133F0000}"/>
    <cellStyle name="Normal 84 2 2 15 2 2 2 3 2" xfId="16140" xr:uid="{00000000-0005-0000-0000-0000143F0000}"/>
    <cellStyle name="Normal 84 2 2 15 2 2 2 3 2 2" xfId="16141" xr:uid="{00000000-0005-0000-0000-0000153F0000}"/>
    <cellStyle name="Normal 84 2 2 15 2 2 2 3 2 2 2" xfId="16142" xr:uid="{00000000-0005-0000-0000-0000163F0000}"/>
    <cellStyle name="Normal 84 2 2 15 2 2 2 3 3" xfId="16143" xr:uid="{00000000-0005-0000-0000-0000173F0000}"/>
    <cellStyle name="Normal 84 2 2 15 2 2 2 4" xfId="16144" xr:uid="{00000000-0005-0000-0000-0000183F0000}"/>
    <cellStyle name="Normal 84 2 2 15 2 2 2 4 2" xfId="16145" xr:uid="{00000000-0005-0000-0000-0000193F0000}"/>
    <cellStyle name="Normal 84 2 2 15 2 2 3" xfId="16146" xr:uid="{00000000-0005-0000-0000-00001A3F0000}"/>
    <cellStyle name="Normal 84 2 2 15 2 2 4" xfId="16147" xr:uid="{00000000-0005-0000-0000-00001B3F0000}"/>
    <cellStyle name="Normal 84 2 2 15 2 2 5" xfId="16148" xr:uid="{00000000-0005-0000-0000-00001C3F0000}"/>
    <cellStyle name="Normal 84 2 2 15 2 2 5 2" xfId="16149" xr:uid="{00000000-0005-0000-0000-00001D3F0000}"/>
    <cellStyle name="Normal 84 2 2 15 2 2 5 2 2" xfId="16150" xr:uid="{00000000-0005-0000-0000-00001E3F0000}"/>
    <cellStyle name="Normal 84 2 2 15 2 2 5 2 2 2" xfId="16151" xr:uid="{00000000-0005-0000-0000-00001F3F0000}"/>
    <cellStyle name="Normal 84 2 2 15 2 2 5 3" xfId="16152" xr:uid="{00000000-0005-0000-0000-0000203F0000}"/>
    <cellStyle name="Normal 84 2 2 15 2 2 6" xfId="16153" xr:uid="{00000000-0005-0000-0000-0000213F0000}"/>
    <cellStyle name="Normal 84 2 2 15 2 2 7" xfId="16154" xr:uid="{00000000-0005-0000-0000-0000223F0000}"/>
    <cellStyle name="Normal 84 2 2 15 2 2 7 2" xfId="16155" xr:uid="{00000000-0005-0000-0000-0000233F0000}"/>
    <cellStyle name="Normal 84 2 2 15 2 3" xfId="16156" xr:uid="{00000000-0005-0000-0000-0000243F0000}"/>
    <cellStyle name="Normal 84 2 2 15 2 4" xfId="16157" xr:uid="{00000000-0005-0000-0000-0000253F0000}"/>
    <cellStyle name="Normal 84 2 2 15 2 5" xfId="16158" xr:uid="{00000000-0005-0000-0000-0000263F0000}"/>
    <cellStyle name="Normal 84 2 2 15 2 6" xfId="16159" xr:uid="{00000000-0005-0000-0000-0000273F0000}"/>
    <cellStyle name="Normal 84 2 2 15 2 6 2" xfId="16160" xr:uid="{00000000-0005-0000-0000-0000283F0000}"/>
    <cellStyle name="Normal 84 2 2 15 2 6 2 2" xfId="16161" xr:uid="{00000000-0005-0000-0000-0000293F0000}"/>
    <cellStyle name="Normal 84 2 2 15 2 6 2 2 2" xfId="16162" xr:uid="{00000000-0005-0000-0000-00002A3F0000}"/>
    <cellStyle name="Normal 84 2 2 15 2 6 2 2 2 2" xfId="16163" xr:uid="{00000000-0005-0000-0000-00002B3F0000}"/>
    <cellStyle name="Normal 84 2 2 15 2 6 2 2 2 2 2" xfId="16164" xr:uid="{00000000-0005-0000-0000-00002C3F0000}"/>
    <cellStyle name="Normal 84 2 2 15 2 6 2 2 3" xfId="16165" xr:uid="{00000000-0005-0000-0000-00002D3F0000}"/>
    <cellStyle name="Normal 84 2 2 15 2 6 2 3" xfId="16166" xr:uid="{00000000-0005-0000-0000-00002E3F0000}"/>
    <cellStyle name="Normal 84 2 2 15 2 6 2 4" xfId="16167" xr:uid="{00000000-0005-0000-0000-00002F3F0000}"/>
    <cellStyle name="Normal 84 2 2 15 2 6 2 4 2" xfId="16168" xr:uid="{00000000-0005-0000-0000-0000303F0000}"/>
    <cellStyle name="Normal 84 2 2 15 2 6 3" xfId="16169" xr:uid="{00000000-0005-0000-0000-0000313F0000}"/>
    <cellStyle name="Normal 84 2 2 15 2 6 3 2" xfId="16170" xr:uid="{00000000-0005-0000-0000-0000323F0000}"/>
    <cellStyle name="Normal 84 2 2 15 2 6 3 2 2" xfId="16171" xr:uid="{00000000-0005-0000-0000-0000333F0000}"/>
    <cellStyle name="Normal 84 2 2 15 2 6 3 2 2 2" xfId="16172" xr:uid="{00000000-0005-0000-0000-0000343F0000}"/>
    <cellStyle name="Normal 84 2 2 15 2 6 3 3" xfId="16173" xr:uid="{00000000-0005-0000-0000-0000353F0000}"/>
    <cellStyle name="Normal 84 2 2 15 2 6 4" xfId="16174" xr:uid="{00000000-0005-0000-0000-0000363F0000}"/>
    <cellStyle name="Normal 84 2 2 15 2 6 4 2" xfId="16175" xr:uid="{00000000-0005-0000-0000-0000373F0000}"/>
    <cellStyle name="Normal 84 2 2 15 2 7" xfId="16176" xr:uid="{00000000-0005-0000-0000-0000383F0000}"/>
    <cellStyle name="Normal 84 2 2 15 2 8" xfId="16177" xr:uid="{00000000-0005-0000-0000-0000393F0000}"/>
    <cellStyle name="Normal 84 2 2 15 2 8 2" xfId="16178" xr:uid="{00000000-0005-0000-0000-00003A3F0000}"/>
    <cellStyle name="Normal 84 2 2 15 2 8 2 2" xfId="16179" xr:uid="{00000000-0005-0000-0000-00003B3F0000}"/>
    <cellStyle name="Normal 84 2 2 15 2 8 2 2 2" xfId="16180" xr:uid="{00000000-0005-0000-0000-00003C3F0000}"/>
    <cellStyle name="Normal 84 2 2 15 2 8 3" xfId="16181" xr:uid="{00000000-0005-0000-0000-00003D3F0000}"/>
    <cellStyle name="Normal 84 2 2 15 2 9" xfId="16182" xr:uid="{00000000-0005-0000-0000-00003E3F0000}"/>
    <cellStyle name="Normal 84 2 2 15 3" xfId="16183" xr:uid="{00000000-0005-0000-0000-00003F3F0000}"/>
    <cellStyle name="Normal 84 2 2 15 3 2" xfId="16184" xr:uid="{00000000-0005-0000-0000-0000403F0000}"/>
    <cellStyle name="Normal 84 2 2 15 3 2 2" xfId="16185" xr:uid="{00000000-0005-0000-0000-0000413F0000}"/>
    <cellStyle name="Normal 84 2 2 15 3 2 2 2" xfId="16186" xr:uid="{00000000-0005-0000-0000-0000423F0000}"/>
    <cellStyle name="Normal 84 2 2 15 3 2 2 2 2" xfId="16187" xr:uid="{00000000-0005-0000-0000-0000433F0000}"/>
    <cellStyle name="Normal 84 2 2 15 3 2 2 2 2 2" xfId="16188" xr:uid="{00000000-0005-0000-0000-0000443F0000}"/>
    <cellStyle name="Normal 84 2 2 15 3 2 2 2 2 2 2" xfId="16189" xr:uid="{00000000-0005-0000-0000-0000453F0000}"/>
    <cellStyle name="Normal 84 2 2 15 3 2 2 2 3" xfId="16190" xr:uid="{00000000-0005-0000-0000-0000463F0000}"/>
    <cellStyle name="Normal 84 2 2 15 3 2 2 3" xfId="16191" xr:uid="{00000000-0005-0000-0000-0000473F0000}"/>
    <cellStyle name="Normal 84 2 2 15 3 2 2 4" xfId="16192" xr:uid="{00000000-0005-0000-0000-0000483F0000}"/>
    <cellStyle name="Normal 84 2 2 15 3 2 2 4 2" xfId="16193" xr:uid="{00000000-0005-0000-0000-0000493F0000}"/>
    <cellStyle name="Normal 84 2 2 15 3 2 3" xfId="16194" xr:uid="{00000000-0005-0000-0000-00004A3F0000}"/>
    <cellStyle name="Normal 84 2 2 15 3 2 3 2" xfId="16195" xr:uid="{00000000-0005-0000-0000-00004B3F0000}"/>
    <cellStyle name="Normal 84 2 2 15 3 2 3 2 2" xfId="16196" xr:uid="{00000000-0005-0000-0000-00004C3F0000}"/>
    <cellStyle name="Normal 84 2 2 15 3 2 3 2 2 2" xfId="16197" xr:uid="{00000000-0005-0000-0000-00004D3F0000}"/>
    <cellStyle name="Normal 84 2 2 15 3 2 3 3" xfId="16198" xr:uid="{00000000-0005-0000-0000-00004E3F0000}"/>
    <cellStyle name="Normal 84 2 2 15 3 2 4" xfId="16199" xr:uid="{00000000-0005-0000-0000-00004F3F0000}"/>
    <cellStyle name="Normal 84 2 2 15 3 2 4 2" xfId="16200" xr:uid="{00000000-0005-0000-0000-0000503F0000}"/>
    <cellStyle name="Normal 84 2 2 15 3 3" xfId="16201" xr:uid="{00000000-0005-0000-0000-0000513F0000}"/>
    <cellStyle name="Normal 84 2 2 15 3 4" xfId="16202" xr:uid="{00000000-0005-0000-0000-0000523F0000}"/>
    <cellStyle name="Normal 84 2 2 15 3 5" xfId="16203" xr:uid="{00000000-0005-0000-0000-0000533F0000}"/>
    <cellStyle name="Normal 84 2 2 15 3 5 2" xfId="16204" xr:uid="{00000000-0005-0000-0000-0000543F0000}"/>
    <cellStyle name="Normal 84 2 2 15 3 5 2 2" xfId="16205" xr:uid="{00000000-0005-0000-0000-0000553F0000}"/>
    <cellStyle name="Normal 84 2 2 15 3 5 2 2 2" xfId="16206" xr:uid="{00000000-0005-0000-0000-0000563F0000}"/>
    <cellStyle name="Normal 84 2 2 15 3 5 3" xfId="16207" xr:uid="{00000000-0005-0000-0000-0000573F0000}"/>
    <cellStyle name="Normal 84 2 2 15 3 6" xfId="16208" xr:uid="{00000000-0005-0000-0000-0000583F0000}"/>
    <cellStyle name="Normal 84 2 2 15 3 7" xfId="16209" xr:uid="{00000000-0005-0000-0000-0000593F0000}"/>
    <cellStyle name="Normal 84 2 2 15 3 7 2" xfId="16210" xr:uid="{00000000-0005-0000-0000-00005A3F0000}"/>
    <cellStyle name="Normal 84 2 2 15 4" xfId="16211" xr:uid="{00000000-0005-0000-0000-00005B3F0000}"/>
    <cellStyle name="Normal 84 2 2 15 5" xfId="16212" xr:uid="{00000000-0005-0000-0000-00005C3F0000}"/>
    <cellStyle name="Normal 84 2 2 15 6" xfId="16213" xr:uid="{00000000-0005-0000-0000-00005D3F0000}"/>
    <cellStyle name="Normal 84 2 2 15 6 2" xfId="16214" xr:uid="{00000000-0005-0000-0000-00005E3F0000}"/>
    <cellStyle name="Normal 84 2 2 15 6 2 2" xfId="16215" xr:uid="{00000000-0005-0000-0000-00005F3F0000}"/>
    <cellStyle name="Normal 84 2 2 15 6 2 2 2" xfId="16216" xr:uid="{00000000-0005-0000-0000-0000603F0000}"/>
    <cellStyle name="Normal 84 2 2 15 6 2 2 2 2" xfId="16217" xr:uid="{00000000-0005-0000-0000-0000613F0000}"/>
    <cellStyle name="Normal 84 2 2 15 6 2 2 2 2 2" xfId="16218" xr:uid="{00000000-0005-0000-0000-0000623F0000}"/>
    <cellStyle name="Normal 84 2 2 15 6 2 2 3" xfId="16219" xr:uid="{00000000-0005-0000-0000-0000633F0000}"/>
    <cellStyle name="Normal 84 2 2 15 6 2 3" xfId="16220" xr:uid="{00000000-0005-0000-0000-0000643F0000}"/>
    <cellStyle name="Normal 84 2 2 15 6 2 4" xfId="16221" xr:uid="{00000000-0005-0000-0000-0000653F0000}"/>
    <cellStyle name="Normal 84 2 2 15 6 2 4 2" xfId="16222" xr:uid="{00000000-0005-0000-0000-0000663F0000}"/>
    <cellStyle name="Normal 84 2 2 15 6 3" xfId="16223" xr:uid="{00000000-0005-0000-0000-0000673F0000}"/>
    <cellStyle name="Normal 84 2 2 15 6 3 2" xfId="16224" xr:uid="{00000000-0005-0000-0000-0000683F0000}"/>
    <cellStyle name="Normal 84 2 2 15 6 3 2 2" xfId="16225" xr:uid="{00000000-0005-0000-0000-0000693F0000}"/>
    <cellStyle name="Normal 84 2 2 15 6 3 2 2 2" xfId="16226" xr:uid="{00000000-0005-0000-0000-00006A3F0000}"/>
    <cellStyle name="Normal 84 2 2 15 6 3 3" xfId="16227" xr:uid="{00000000-0005-0000-0000-00006B3F0000}"/>
    <cellStyle name="Normal 84 2 2 15 6 4" xfId="16228" xr:uid="{00000000-0005-0000-0000-00006C3F0000}"/>
    <cellStyle name="Normal 84 2 2 15 6 4 2" xfId="16229" xr:uid="{00000000-0005-0000-0000-00006D3F0000}"/>
    <cellStyle name="Normal 84 2 2 15 7" xfId="16230" xr:uid="{00000000-0005-0000-0000-00006E3F0000}"/>
    <cellStyle name="Normal 84 2 2 15 8" xfId="16231" xr:uid="{00000000-0005-0000-0000-00006F3F0000}"/>
    <cellStyle name="Normal 84 2 2 15 8 2" xfId="16232" xr:uid="{00000000-0005-0000-0000-0000703F0000}"/>
    <cellStyle name="Normal 84 2 2 15 8 2 2" xfId="16233" xr:uid="{00000000-0005-0000-0000-0000713F0000}"/>
    <cellStyle name="Normal 84 2 2 15 8 2 2 2" xfId="16234" xr:uid="{00000000-0005-0000-0000-0000723F0000}"/>
    <cellStyle name="Normal 84 2 2 15 8 3" xfId="16235" xr:uid="{00000000-0005-0000-0000-0000733F0000}"/>
    <cellStyle name="Normal 84 2 2 15 9" xfId="16236" xr:uid="{00000000-0005-0000-0000-0000743F0000}"/>
    <cellStyle name="Normal 84 2 2 16" xfId="16237" xr:uid="{00000000-0005-0000-0000-0000753F0000}"/>
    <cellStyle name="Normal 84 2 2 16 2" xfId="16238" xr:uid="{00000000-0005-0000-0000-0000763F0000}"/>
    <cellStyle name="Normal 84 2 2 16 2 2" xfId="16239" xr:uid="{00000000-0005-0000-0000-0000773F0000}"/>
    <cellStyle name="Normal 84 2 2 16 2 2 2" xfId="16240" xr:uid="{00000000-0005-0000-0000-0000783F0000}"/>
    <cellStyle name="Normal 84 2 2 16 2 2 2 2" xfId="16241" xr:uid="{00000000-0005-0000-0000-0000793F0000}"/>
    <cellStyle name="Normal 84 2 2 16 2 2 2 2 2" xfId="16242" xr:uid="{00000000-0005-0000-0000-00007A3F0000}"/>
    <cellStyle name="Normal 84 2 2 16 2 2 2 2 2 2" xfId="16243" xr:uid="{00000000-0005-0000-0000-00007B3F0000}"/>
    <cellStyle name="Normal 84 2 2 16 2 2 2 3" xfId="16244" xr:uid="{00000000-0005-0000-0000-00007C3F0000}"/>
    <cellStyle name="Normal 84 2 2 16 2 2 3" xfId="16245" xr:uid="{00000000-0005-0000-0000-00007D3F0000}"/>
    <cellStyle name="Normal 84 2 2 16 2 2 4" xfId="16246" xr:uid="{00000000-0005-0000-0000-00007E3F0000}"/>
    <cellStyle name="Normal 84 2 2 16 2 2 4 2" xfId="16247" xr:uid="{00000000-0005-0000-0000-00007F3F0000}"/>
    <cellStyle name="Normal 84 2 2 16 2 3" xfId="16248" xr:uid="{00000000-0005-0000-0000-0000803F0000}"/>
    <cellStyle name="Normal 84 2 2 16 2 3 2" xfId="16249" xr:uid="{00000000-0005-0000-0000-0000813F0000}"/>
    <cellStyle name="Normal 84 2 2 16 2 3 2 2" xfId="16250" xr:uid="{00000000-0005-0000-0000-0000823F0000}"/>
    <cellStyle name="Normal 84 2 2 16 2 3 2 2 2" xfId="16251" xr:uid="{00000000-0005-0000-0000-0000833F0000}"/>
    <cellStyle name="Normal 84 2 2 16 2 3 3" xfId="16252" xr:uid="{00000000-0005-0000-0000-0000843F0000}"/>
    <cellStyle name="Normal 84 2 2 16 2 4" xfId="16253" xr:uid="{00000000-0005-0000-0000-0000853F0000}"/>
    <cellStyle name="Normal 84 2 2 16 2 4 2" xfId="16254" xr:uid="{00000000-0005-0000-0000-0000863F0000}"/>
    <cellStyle name="Normal 84 2 2 16 3" xfId="16255" xr:uid="{00000000-0005-0000-0000-0000873F0000}"/>
    <cellStyle name="Normal 84 2 2 16 4" xfId="16256" xr:uid="{00000000-0005-0000-0000-0000883F0000}"/>
    <cellStyle name="Normal 84 2 2 16 5" xfId="16257" xr:uid="{00000000-0005-0000-0000-0000893F0000}"/>
    <cellStyle name="Normal 84 2 2 16 5 2" xfId="16258" xr:uid="{00000000-0005-0000-0000-00008A3F0000}"/>
    <cellStyle name="Normal 84 2 2 16 5 2 2" xfId="16259" xr:uid="{00000000-0005-0000-0000-00008B3F0000}"/>
    <cellStyle name="Normal 84 2 2 16 5 2 2 2" xfId="16260" xr:uid="{00000000-0005-0000-0000-00008C3F0000}"/>
    <cellStyle name="Normal 84 2 2 16 5 3" xfId="16261" xr:uid="{00000000-0005-0000-0000-00008D3F0000}"/>
    <cellStyle name="Normal 84 2 2 16 6" xfId="16262" xr:uid="{00000000-0005-0000-0000-00008E3F0000}"/>
    <cellStyle name="Normal 84 2 2 16 7" xfId="16263" xr:uid="{00000000-0005-0000-0000-00008F3F0000}"/>
    <cellStyle name="Normal 84 2 2 16 7 2" xfId="16264" xr:uid="{00000000-0005-0000-0000-0000903F0000}"/>
    <cellStyle name="Normal 84 2 2 17" xfId="16265" xr:uid="{00000000-0005-0000-0000-0000913F0000}"/>
    <cellStyle name="Normal 84 2 2 18" xfId="16266" xr:uid="{00000000-0005-0000-0000-0000923F0000}"/>
    <cellStyle name="Normal 84 2 2 19" xfId="16267" xr:uid="{00000000-0005-0000-0000-0000933F0000}"/>
    <cellStyle name="Normal 84 2 2 19 2" xfId="16268" xr:uid="{00000000-0005-0000-0000-0000943F0000}"/>
    <cellStyle name="Normal 84 2 2 2" xfId="16269" xr:uid="{00000000-0005-0000-0000-0000953F0000}"/>
    <cellStyle name="Normal 84 2 2 2 10" xfId="16270" xr:uid="{00000000-0005-0000-0000-0000963F0000}"/>
    <cellStyle name="Normal 84 2 2 2 10 10" xfId="16271" xr:uid="{00000000-0005-0000-0000-0000973F0000}"/>
    <cellStyle name="Normal 84 2 2 2 10 10 2" xfId="16272" xr:uid="{00000000-0005-0000-0000-0000983F0000}"/>
    <cellStyle name="Normal 84 2 2 2 10 2" xfId="16273" xr:uid="{00000000-0005-0000-0000-0000993F0000}"/>
    <cellStyle name="Normal 84 2 2 2 10 2 10" xfId="16274" xr:uid="{00000000-0005-0000-0000-00009A3F0000}"/>
    <cellStyle name="Normal 84 2 2 2 10 2 10 2" xfId="16275" xr:uid="{00000000-0005-0000-0000-00009B3F0000}"/>
    <cellStyle name="Normal 84 2 2 2 10 2 2" xfId="16276" xr:uid="{00000000-0005-0000-0000-00009C3F0000}"/>
    <cellStyle name="Normal 84 2 2 2 10 2 2 2" xfId="16277" xr:uid="{00000000-0005-0000-0000-00009D3F0000}"/>
    <cellStyle name="Normal 84 2 2 2 10 2 2 2 2" xfId="16278" xr:uid="{00000000-0005-0000-0000-00009E3F0000}"/>
    <cellStyle name="Normal 84 2 2 2 10 2 2 2 2 2" xfId="16279" xr:uid="{00000000-0005-0000-0000-00009F3F0000}"/>
    <cellStyle name="Normal 84 2 2 2 10 2 2 2 2 2 2" xfId="16280" xr:uid="{00000000-0005-0000-0000-0000A03F0000}"/>
    <cellStyle name="Normal 84 2 2 2 10 2 2 2 2 2 2 2" xfId="16281" xr:uid="{00000000-0005-0000-0000-0000A13F0000}"/>
    <cellStyle name="Normal 84 2 2 2 10 2 2 2 2 2 2 2 2" xfId="16282" xr:uid="{00000000-0005-0000-0000-0000A23F0000}"/>
    <cellStyle name="Normal 84 2 2 2 10 2 2 2 2 2 3" xfId="16283" xr:uid="{00000000-0005-0000-0000-0000A33F0000}"/>
    <cellStyle name="Normal 84 2 2 2 10 2 2 2 2 3" xfId="16284" xr:uid="{00000000-0005-0000-0000-0000A43F0000}"/>
    <cellStyle name="Normal 84 2 2 2 10 2 2 2 2 4" xfId="16285" xr:uid="{00000000-0005-0000-0000-0000A53F0000}"/>
    <cellStyle name="Normal 84 2 2 2 10 2 2 2 2 4 2" xfId="16286" xr:uid="{00000000-0005-0000-0000-0000A63F0000}"/>
    <cellStyle name="Normal 84 2 2 2 10 2 2 2 3" xfId="16287" xr:uid="{00000000-0005-0000-0000-0000A73F0000}"/>
    <cellStyle name="Normal 84 2 2 2 10 2 2 2 3 2" xfId="16288" xr:uid="{00000000-0005-0000-0000-0000A83F0000}"/>
    <cellStyle name="Normal 84 2 2 2 10 2 2 2 3 2 2" xfId="16289" xr:uid="{00000000-0005-0000-0000-0000A93F0000}"/>
    <cellStyle name="Normal 84 2 2 2 10 2 2 2 3 2 2 2" xfId="16290" xr:uid="{00000000-0005-0000-0000-0000AA3F0000}"/>
    <cellStyle name="Normal 84 2 2 2 10 2 2 2 3 3" xfId="16291" xr:uid="{00000000-0005-0000-0000-0000AB3F0000}"/>
    <cellStyle name="Normal 84 2 2 2 10 2 2 2 4" xfId="16292" xr:uid="{00000000-0005-0000-0000-0000AC3F0000}"/>
    <cellStyle name="Normal 84 2 2 2 10 2 2 2 4 2" xfId="16293" xr:uid="{00000000-0005-0000-0000-0000AD3F0000}"/>
    <cellStyle name="Normal 84 2 2 2 10 2 2 3" xfId="16294" xr:uid="{00000000-0005-0000-0000-0000AE3F0000}"/>
    <cellStyle name="Normal 84 2 2 2 10 2 2 4" xfId="16295" xr:uid="{00000000-0005-0000-0000-0000AF3F0000}"/>
    <cellStyle name="Normal 84 2 2 2 10 2 2 5" xfId="16296" xr:uid="{00000000-0005-0000-0000-0000B03F0000}"/>
    <cellStyle name="Normal 84 2 2 2 10 2 2 5 2" xfId="16297" xr:uid="{00000000-0005-0000-0000-0000B13F0000}"/>
    <cellStyle name="Normal 84 2 2 2 10 2 2 5 2 2" xfId="16298" xr:uid="{00000000-0005-0000-0000-0000B23F0000}"/>
    <cellStyle name="Normal 84 2 2 2 10 2 2 5 2 2 2" xfId="16299" xr:uid="{00000000-0005-0000-0000-0000B33F0000}"/>
    <cellStyle name="Normal 84 2 2 2 10 2 2 5 3" xfId="16300" xr:uid="{00000000-0005-0000-0000-0000B43F0000}"/>
    <cellStyle name="Normal 84 2 2 2 10 2 2 6" xfId="16301" xr:uid="{00000000-0005-0000-0000-0000B53F0000}"/>
    <cellStyle name="Normal 84 2 2 2 10 2 2 7" xfId="16302" xr:uid="{00000000-0005-0000-0000-0000B63F0000}"/>
    <cellStyle name="Normal 84 2 2 2 10 2 2 7 2" xfId="16303" xr:uid="{00000000-0005-0000-0000-0000B73F0000}"/>
    <cellStyle name="Normal 84 2 2 2 10 2 3" xfId="16304" xr:uid="{00000000-0005-0000-0000-0000B83F0000}"/>
    <cellStyle name="Normal 84 2 2 2 10 2 4" xfId="16305" xr:uid="{00000000-0005-0000-0000-0000B93F0000}"/>
    <cellStyle name="Normal 84 2 2 2 10 2 5" xfId="16306" xr:uid="{00000000-0005-0000-0000-0000BA3F0000}"/>
    <cellStyle name="Normal 84 2 2 2 10 2 6" xfId="16307" xr:uid="{00000000-0005-0000-0000-0000BB3F0000}"/>
    <cellStyle name="Normal 84 2 2 2 10 2 6 2" xfId="16308" xr:uid="{00000000-0005-0000-0000-0000BC3F0000}"/>
    <cellStyle name="Normal 84 2 2 2 10 2 6 2 2" xfId="16309" xr:uid="{00000000-0005-0000-0000-0000BD3F0000}"/>
    <cellStyle name="Normal 84 2 2 2 10 2 6 2 2 2" xfId="16310" xr:uid="{00000000-0005-0000-0000-0000BE3F0000}"/>
    <cellStyle name="Normal 84 2 2 2 10 2 6 2 2 2 2" xfId="16311" xr:uid="{00000000-0005-0000-0000-0000BF3F0000}"/>
    <cellStyle name="Normal 84 2 2 2 10 2 6 2 2 2 2 2" xfId="16312" xr:uid="{00000000-0005-0000-0000-0000C03F0000}"/>
    <cellStyle name="Normal 84 2 2 2 10 2 6 2 2 3" xfId="16313" xr:uid="{00000000-0005-0000-0000-0000C13F0000}"/>
    <cellStyle name="Normal 84 2 2 2 10 2 6 2 3" xfId="16314" xr:uid="{00000000-0005-0000-0000-0000C23F0000}"/>
    <cellStyle name="Normal 84 2 2 2 10 2 6 2 4" xfId="16315" xr:uid="{00000000-0005-0000-0000-0000C33F0000}"/>
    <cellStyle name="Normal 84 2 2 2 10 2 6 2 4 2" xfId="16316" xr:uid="{00000000-0005-0000-0000-0000C43F0000}"/>
    <cellStyle name="Normal 84 2 2 2 10 2 6 3" xfId="16317" xr:uid="{00000000-0005-0000-0000-0000C53F0000}"/>
    <cellStyle name="Normal 84 2 2 2 10 2 6 3 2" xfId="16318" xr:uid="{00000000-0005-0000-0000-0000C63F0000}"/>
    <cellStyle name="Normal 84 2 2 2 10 2 6 3 2 2" xfId="16319" xr:uid="{00000000-0005-0000-0000-0000C73F0000}"/>
    <cellStyle name="Normal 84 2 2 2 10 2 6 3 2 2 2" xfId="16320" xr:uid="{00000000-0005-0000-0000-0000C83F0000}"/>
    <cellStyle name="Normal 84 2 2 2 10 2 6 3 3" xfId="16321" xr:uid="{00000000-0005-0000-0000-0000C93F0000}"/>
    <cellStyle name="Normal 84 2 2 2 10 2 6 4" xfId="16322" xr:uid="{00000000-0005-0000-0000-0000CA3F0000}"/>
    <cellStyle name="Normal 84 2 2 2 10 2 6 4 2" xfId="16323" xr:uid="{00000000-0005-0000-0000-0000CB3F0000}"/>
    <cellStyle name="Normal 84 2 2 2 10 2 7" xfId="16324" xr:uid="{00000000-0005-0000-0000-0000CC3F0000}"/>
    <cellStyle name="Normal 84 2 2 2 10 2 8" xfId="16325" xr:uid="{00000000-0005-0000-0000-0000CD3F0000}"/>
    <cellStyle name="Normal 84 2 2 2 10 2 8 2" xfId="16326" xr:uid="{00000000-0005-0000-0000-0000CE3F0000}"/>
    <cellStyle name="Normal 84 2 2 2 10 2 8 2 2" xfId="16327" xr:uid="{00000000-0005-0000-0000-0000CF3F0000}"/>
    <cellStyle name="Normal 84 2 2 2 10 2 8 2 2 2" xfId="16328" xr:uid="{00000000-0005-0000-0000-0000D03F0000}"/>
    <cellStyle name="Normal 84 2 2 2 10 2 8 3" xfId="16329" xr:uid="{00000000-0005-0000-0000-0000D13F0000}"/>
    <cellStyle name="Normal 84 2 2 2 10 2 9" xfId="16330" xr:uid="{00000000-0005-0000-0000-0000D23F0000}"/>
    <cellStyle name="Normal 84 2 2 2 10 3" xfId="16331" xr:uid="{00000000-0005-0000-0000-0000D33F0000}"/>
    <cellStyle name="Normal 84 2 2 2 10 3 2" xfId="16332" xr:uid="{00000000-0005-0000-0000-0000D43F0000}"/>
    <cellStyle name="Normal 84 2 2 2 10 3 2 2" xfId="16333" xr:uid="{00000000-0005-0000-0000-0000D53F0000}"/>
    <cellStyle name="Normal 84 2 2 2 10 3 2 2 2" xfId="16334" xr:uid="{00000000-0005-0000-0000-0000D63F0000}"/>
    <cellStyle name="Normal 84 2 2 2 10 3 2 2 2 2" xfId="16335" xr:uid="{00000000-0005-0000-0000-0000D73F0000}"/>
    <cellStyle name="Normal 84 2 2 2 10 3 2 2 2 2 2" xfId="16336" xr:uid="{00000000-0005-0000-0000-0000D83F0000}"/>
    <cellStyle name="Normal 84 2 2 2 10 3 2 2 2 2 2 2" xfId="16337" xr:uid="{00000000-0005-0000-0000-0000D93F0000}"/>
    <cellStyle name="Normal 84 2 2 2 10 3 2 2 2 3" xfId="16338" xr:uid="{00000000-0005-0000-0000-0000DA3F0000}"/>
    <cellStyle name="Normal 84 2 2 2 10 3 2 2 3" xfId="16339" xr:uid="{00000000-0005-0000-0000-0000DB3F0000}"/>
    <cellStyle name="Normal 84 2 2 2 10 3 2 2 4" xfId="16340" xr:uid="{00000000-0005-0000-0000-0000DC3F0000}"/>
    <cellStyle name="Normal 84 2 2 2 10 3 2 2 4 2" xfId="16341" xr:uid="{00000000-0005-0000-0000-0000DD3F0000}"/>
    <cellStyle name="Normal 84 2 2 2 10 3 2 3" xfId="16342" xr:uid="{00000000-0005-0000-0000-0000DE3F0000}"/>
    <cellStyle name="Normal 84 2 2 2 10 3 2 3 2" xfId="16343" xr:uid="{00000000-0005-0000-0000-0000DF3F0000}"/>
    <cellStyle name="Normal 84 2 2 2 10 3 2 3 2 2" xfId="16344" xr:uid="{00000000-0005-0000-0000-0000E03F0000}"/>
    <cellStyle name="Normal 84 2 2 2 10 3 2 3 2 2 2" xfId="16345" xr:uid="{00000000-0005-0000-0000-0000E13F0000}"/>
    <cellStyle name="Normal 84 2 2 2 10 3 2 3 3" xfId="16346" xr:uid="{00000000-0005-0000-0000-0000E23F0000}"/>
    <cellStyle name="Normal 84 2 2 2 10 3 2 4" xfId="16347" xr:uid="{00000000-0005-0000-0000-0000E33F0000}"/>
    <cellStyle name="Normal 84 2 2 2 10 3 2 4 2" xfId="16348" xr:uid="{00000000-0005-0000-0000-0000E43F0000}"/>
    <cellStyle name="Normal 84 2 2 2 10 3 3" xfId="16349" xr:uid="{00000000-0005-0000-0000-0000E53F0000}"/>
    <cellStyle name="Normal 84 2 2 2 10 3 4" xfId="16350" xr:uid="{00000000-0005-0000-0000-0000E63F0000}"/>
    <cellStyle name="Normal 84 2 2 2 10 3 5" xfId="16351" xr:uid="{00000000-0005-0000-0000-0000E73F0000}"/>
    <cellStyle name="Normal 84 2 2 2 10 3 5 2" xfId="16352" xr:uid="{00000000-0005-0000-0000-0000E83F0000}"/>
    <cellStyle name="Normal 84 2 2 2 10 3 5 2 2" xfId="16353" xr:uid="{00000000-0005-0000-0000-0000E93F0000}"/>
    <cellStyle name="Normal 84 2 2 2 10 3 5 2 2 2" xfId="16354" xr:uid="{00000000-0005-0000-0000-0000EA3F0000}"/>
    <cellStyle name="Normal 84 2 2 2 10 3 5 3" xfId="16355" xr:uid="{00000000-0005-0000-0000-0000EB3F0000}"/>
    <cellStyle name="Normal 84 2 2 2 10 3 6" xfId="16356" xr:uid="{00000000-0005-0000-0000-0000EC3F0000}"/>
    <cellStyle name="Normal 84 2 2 2 10 3 7" xfId="16357" xr:uid="{00000000-0005-0000-0000-0000ED3F0000}"/>
    <cellStyle name="Normal 84 2 2 2 10 3 7 2" xfId="16358" xr:uid="{00000000-0005-0000-0000-0000EE3F0000}"/>
    <cellStyle name="Normal 84 2 2 2 10 4" xfId="16359" xr:uid="{00000000-0005-0000-0000-0000EF3F0000}"/>
    <cellStyle name="Normal 84 2 2 2 10 5" xfId="16360" xr:uid="{00000000-0005-0000-0000-0000F03F0000}"/>
    <cellStyle name="Normal 84 2 2 2 10 6" xfId="16361" xr:uid="{00000000-0005-0000-0000-0000F13F0000}"/>
    <cellStyle name="Normal 84 2 2 2 10 6 2" xfId="16362" xr:uid="{00000000-0005-0000-0000-0000F23F0000}"/>
    <cellStyle name="Normal 84 2 2 2 10 6 2 2" xfId="16363" xr:uid="{00000000-0005-0000-0000-0000F33F0000}"/>
    <cellStyle name="Normal 84 2 2 2 10 6 2 2 2" xfId="16364" xr:uid="{00000000-0005-0000-0000-0000F43F0000}"/>
    <cellStyle name="Normal 84 2 2 2 10 6 2 2 2 2" xfId="16365" xr:uid="{00000000-0005-0000-0000-0000F53F0000}"/>
    <cellStyle name="Normal 84 2 2 2 10 6 2 2 2 2 2" xfId="16366" xr:uid="{00000000-0005-0000-0000-0000F63F0000}"/>
    <cellStyle name="Normal 84 2 2 2 10 6 2 2 3" xfId="16367" xr:uid="{00000000-0005-0000-0000-0000F73F0000}"/>
    <cellStyle name="Normal 84 2 2 2 10 6 2 3" xfId="16368" xr:uid="{00000000-0005-0000-0000-0000F83F0000}"/>
    <cellStyle name="Normal 84 2 2 2 10 6 2 4" xfId="16369" xr:uid="{00000000-0005-0000-0000-0000F93F0000}"/>
    <cellStyle name="Normal 84 2 2 2 10 6 2 4 2" xfId="16370" xr:uid="{00000000-0005-0000-0000-0000FA3F0000}"/>
    <cellStyle name="Normal 84 2 2 2 10 6 3" xfId="16371" xr:uid="{00000000-0005-0000-0000-0000FB3F0000}"/>
    <cellStyle name="Normal 84 2 2 2 10 6 3 2" xfId="16372" xr:uid="{00000000-0005-0000-0000-0000FC3F0000}"/>
    <cellStyle name="Normal 84 2 2 2 10 6 3 2 2" xfId="16373" xr:uid="{00000000-0005-0000-0000-0000FD3F0000}"/>
    <cellStyle name="Normal 84 2 2 2 10 6 3 2 2 2" xfId="16374" xr:uid="{00000000-0005-0000-0000-0000FE3F0000}"/>
    <cellStyle name="Normal 84 2 2 2 10 6 3 3" xfId="16375" xr:uid="{00000000-0005-0000-0000-0000FF3F0000}"/>
    <cellStyle name="Normal 84 2 2 2 10 6 4" xfId="16376" xr:uid="{00000000-0005-0000-0000-000000400000}"/>
    <cellStyle name="Normal 84 2 2 2 10 6 4 2" xfId="16377" xr:uid="{00000000-0005-0000-0000-000001400000}"/>
    <cellStyle name="Normal 84 2 2 2 10 7" xfId="16378" xr:uid="{00000000-0005-0000-0000-000002400000}"/>
    <cellStyle name="Normal 84 2 2 2 10 8" xfId="16379" xr:uid="{00000000-0005-0000-0000-000003400000}"/>
    <cellStyle name="Normal 84 2 2 2 10 8 2" xfId="16380" xr:uid="{00000000-0005-0000-0000-000004400000}"/>
    <cellStyle name="Normal 84 2 2 2 10 8 2 2" xfId="16381" xr:uid="{00000000-0005-0000-0000-000005400000}"/>
    <cellStyle name="Normal 84 2 2 2 10 8 2 2 2" xfId="16382" xr:uid="{00000000-0005-0000-0000-000006400000}"/>
    <cellStyle name="Normal 84 2 2 2 10 8 3" xfId="16383" xr:uid="{00000000-0005-0000-0000-000007400000}"/>
    <cellStyle name="Normal 84 2 2 2 10 9" xfId="16384" xr:uid="{00000000-0005-0000-0000-000008400000}"/>
    <cellStyle name="Normal 84 2 2 2 11" xfId="16385" xr:uid="{00000000-0005-0000-0000-000009400000}"/>
    <cellStyle name="Normal 84 2 2 2 11 2" xfId="16386" xr:uid="{00000000-0005-0000-0000-00000A400000}"/>
    <cellStyle name="Normal 84 2 2 2 11 2 2" xfId="16387" xr:uid="{00000000-0005-0000-0000-00000B400000}"/>
    <cellStyle name="Normal 84 2 2 2 11 2 2 2" xfId="16388" xr:uid="{00000000-0005-0000-0000-00000C400000}"/>
    <cellStyle name="Normal 84 2 2 2 11 2 2 2 2" xfId="16389" xr:uid="{00000000-0005-0000-0000-00000D400000}"/>
    <cellStyle name="Normal 84 2 2 2 11 2 2 2 2 2" xfId="16390" xr:uid="{00000000-0005-0000-0000-00000E400000}"/>
    <cellStyle name="Normal 84 2 2 2 11 2 2 2 2 2 2" xfId="16391" xr:uid="{00000000-0005-0000-0000-00000F400000}"/>
    <cellStyle name="Normal 84 2 2 2 11 2 2 2 3" xfId="16392" xr:uid="{00000000-0005-0000-0000-000010400000}"/>
    <cellStyle name="Normal 84 2 2 2 11 2 2 3" xfId="16393" xr:uid="{00000000-0005-0000-0000-000011400000}"/>
    <cellStyle name="Normal 84 2 2 2 11 2 2 4" xfId="16394" xr:uid="{00000000-0005-0000-0000-000012400000}"/>
    <cellStyle name="Normal 84 2 2 2 11 2 2 4 2" xfId="16395" xr:uid="{00000000-0005-0000-0000-000013400000}"/>
    <cellStyle name="Normal 84 2 2 2 11 2 3" xfId="16396" xr:uid="{00000000-0005-0000-0000-000014400000}"/>
    <cellStyle name="Normal 84 2 2 2 11 2 3 2" xfId="16397" xr:uid="{00000000-0005-0000-0000-000015400000}"/>
    <cellStyle name="Normal 84 2 2 2 11 2 3 2 2" xfId="16398" xr:uid="{00000000-0005-0000-0000-000016400000}"/>
    <cellStyle name="Normal 84 2 2 2 11 2 3 2 2 2" xfId="16399" xr:uid="{00000000-0005-0000-0000-000017400000}"/>
    <cellStyle name="Normal 84 2 2 2 11 2 3 3" xfId="16400" xr:uid="{00000000-0005-0000-0000-000018400000}"/>
    <cellStyle name="Normal 84 2 2 2 11 2 4" xfId="16401" xr:uid="{00000000-0005-0000-0000-000019400000}"/>
    <cellStyle name="Normal 84 2 2 2 11 2 4 2" xfId="16402" xr:uid="{00000000-0005-0000-0000-00001A400000}"/>
    <cellStyle name="Normal 84 2 2 2 11 3" xfId="16403" xr:uid="{00000000-0005-0000-0000-00001B400000}"/>
    <cellStyle name="Normal 84 2 2 2 11 4" xfId="16404" xr:uid="{00000000-0005-0000-0000-00001C400000}"/>
    <cellStyle name="Normal 84 2 2 2 11 5" xfId="16405" xr:uid="{00000000-0005-0000-0000-00001D400000}"/>
    <cellStyle name="Normal 84 2 2 2 11 5 2" xfId="16406" xr:uid="{00000000-0005-0000-0000-00001E400000}"/>
    <cellStyle name="Normal 84 2 2 2 11 5 2 2" xfId="16407" xr:uid="{00000000-0005-0000-0000-00001F400000}"/>
    <cellStyle name="Normal 84 2 2 2 11 5 2 2 2" xfId="16408" xr:uid="{00000000-0005-0000-0000-000020400000}"/>
    <cellStyle name="Normal 84 2 2 2 11 5 3" xfId="16409" xr:uid="{00000000-0005-0000-0000-000021400000}"/>
    <cellStyle name="Normal 84 2 2 2 11 6" xfId="16410" xr:uid="{00000000-0005-0000-0000-000022400000}"/>
    <cellStyle name="Normal 84 2 2 2 11 7" xfId="16411" xr:uid="{00000000-0005-0000-0000-000023400000}"/>
    <cellStyle name="Normal 84 2 2 2 11 7 2" xfId="16412" xr:uid="{00000000-0005-0000-0000-000024400000}"/>
    <cellStyle name="Normal 84 2 2 2 12" xfId="16413" xr:uid="{00000000-0005-0000-0000-000025400000}"/>
    <cellStyle name="Normal 84 2 2 2 13" xfId="16414" xr:uid="{00000000-0005-0000-0000-000026400000}"/>
    <cellStyle name="Normal 84 2 2 2 14" xfId="16415" xr:uid="{00000000-0005-0000-0000-000027400000}"/>
    <cellStyle name="Normal 84 2 2 2 15" xfId="16416" xr:uid="{00000000-0005-0000-0000-000028400000}"/>
    <cellStyle name="Normal 84 2 2 2 15 2" xfId="16417" xr:uid="{00000000-0005-0000-0000-000029400000}"/>
    <cellStyle name="Normal 84 2 2 2 15 2 2" xfId="16418" xr:uid="{00000000-0005-0000-0000-00002A400000}"/>
    <cellStyle name="Normal 84 2 2 2 15 2 2 2" xfId="16419" xr:uid="{00000000-0005-0000-0000-00002B400000}"/>
    <cellStyle name="Normal 84 2 2 2 15 2 2 2 2" xfId="16420" xr:uid="{00000000-0005-0000-0000-00002C400000}"/>
    <cellStyle name="Normal 84 2 2 2 15 2 2 2 2 2" xfId="16421" xr:uid="{00000000-0005-0000-0000-00002D400000}"/>
    <cellStyle name="Normal 84 2 2 2 15 2 2 3" xfId="16422" xr:uid="{00000000-0005-0000-0000-00002E400000}"/>
    <cellStyle name="Normal 84 2 2 2 15 2 3" xfId="16423" xr:uid="{00000000-0005-0000-0000-00002F400000}"/>
    <cellStyle name="Normal 84 2 2 2 15 2 4" xfId="16424" xr:uid="{00000000-0005-0000-0000-000030400000}"/>
    <cellStyle name="Normal 84 2 2 2 15 2 4 2" xfId="16425" xr:uid="{00000000-0005-0000-0000-000031400000}"/>
    <cellStyle name="Normal 84 2 2 2 15 3" xfId="16426" xr:uid="{00000000-0005-0000-0000-000032400000}"/>
    <cellStyle name="Normal 84 2 2 2 15 3 2" xfId="16427" xr:uid="{00000000-0005-0000-0000-000033400000}"/>
    <cellStyle name="Normal 84 2 2 2 15 3 2 2" xfId="16428" xr:uid="{00000000-0005-0000-0000-000034400000}"/>
    <cellStyle name="Normal 84 2 2 2 15 3 2 2 2" xfId="16429" xr:uid="{00000000-0005-0000-0000-000035400000}"/>
    <cellStyle name="Normal 84 2 2 2 15 3 3" xfId="16430" xr:uid="{00000000-0005-0000-0000-000036400000}"/>
    <cellStyle name="Normal 84 2 2 2 15 4" xfId="16431" xr:uid="{00000000-0005-0000-0000-000037400000}"/>
    <cellStyle name="Normal 84 2 2 2 15 4 2" xfId="16432" xr:uid="{00000000-0005-0000-0000-000038400000}"/>
    <cellStyle name="Normal 84 2 2 2 16" xfId="16433" xr:uid="{00000000-0005-0000-0000-000039400000}"/>
    <cellStyle name="Normal 84 2 2 2 17" xfId="16434" xr:uid="{00000000-0005-0000-0000-00003A400000}"/>
    <cellStyle name="Normal 84 2 2 2 17 2" xfId="16435" xr:uid="{00000000-0005-0000-0000-00003B400000}"/>
    <cellStyle name="Normal 84 2 2 2 17 2 2" xfId="16436" xr:uid="{00000000-0005-0000-0000-00003C400000}"/>
    <cellStyle name="Normal 84 2 2 2 17 2 2 2" xfId="16437" xr:uid="{00000000-0005-0000-0000-00003D400000}"/>
    <cellStyle name="Normal 84 2 2 2 17 3" xfId="16438" xr:uid="{00000000-0005-0000-0000-00003E400000}"/>
    <cellStyle name="Normal 84 2 2 2 18" xfId="16439" xr:uid="{00000000-0005-0000-0000-00003F400000}"/>
    <cellStyle name="Normal 84 2 2 2 19" xfId="16440" xr:uid="{00000000-0005-0000-0000-000040400000}"/>
    <cellStyle name="Normal 84 2 2 2 19 2" xfId="16441" xr:uid="{00000000-0005-0000-0000-000041400000}"/>
    <cellStyle name="Normal 84 2 2 2 2" xfId="16442" xr:uid="{00000000-0005-0000-0000-000042400000}"/>
    <cellStyle name="Normal 84 2 2 2 2 10" xfId="16443" xr:uid="{00000000-0005-0000-0000-000043400000}"/>
    <cellStyle name="Normal 84 2 2 2 2 10 10" xfId="16444" xr:uid="{00000000-0005-0000-0000-000044400000}"/>
    <cellStyle name="Normal 84 2 2 2 2 10 10 2" xfId="16445" xr:uid="{00000000-0005-0000-0000-000045400000}"/>
    <cellStyle name="Normal 84 2 2 2 2 10 2" xfId="16446" xr:uid="{00000000-0005-0000-0000-000046400000}"/>
    <cellStyle name="Normal 84 2 2 2 2 10 2 10" xfId="16447" xr:uid="{00000000-0005-0000-0000-000047400000}"/>
    <cellStyle name="Normal 84 2 2 2 2 10 2 10 2" xfId="16448" xr:uid="{00000000-0005-0000-0000-000048400000}"/>
    <cellStyle name="Normal 84 2 2 2 2 10 2 2" xfId="16449" xr:uid="{00000000-0005-0000-0000-000049400000}"/>
    <cellStyle name="Normal 84 2 2 2 2 10 2 2 2" xfId="16450" xr:uid="{00000000-0005-0000-0000-00004A400000}"/>
    <cellStyle name="Normal 84 2 2 2 2 10 2 2 2 2" xfId="16451" xr:uid="{00000000-0005-0000-0000-00004B400000}"/>
    <cellStyle name="Normal 84 2 2 2 2 10 2 2 2 2 2" xfId="16452" xr:uid="{00000000-0005-0000-0000-00004C400000}"/>
    <cellStyle name="Normal 84 2 2 2 2 10 2 2 2 2 2 2" xfId="16453" xr:uid="{00000000-0005-0000-0000-00004D400000}"/>
    <cellStyle name="Normal 84 2 2 2 2 10 2 2 2 2 2 2 2" xfId="16454" xr:uid="{00000000-0005-0000-0000-00004E400000}"/>
    <cellStyle name="Normal 84 2 2 2 2 10 2 2 2 2 2 2 2 2" xfId="16455" xr:uid="{00000000-0005-0000-0000-00004F400000}"/>
    <cellStyle name="Normal 84 2 2 2 2 10 2 2 2 2 2 3" xfId="16456" xr:uid="{00000000-0005-0000-0000-000050400000}"/>
    <cellStyle name="Normal 84 2 2 2 2 10 2 2 2 2 3" xfId="16457" xr:uid="{00000000-0005-0000-0000-000051400000}"/>
    <cellStyle name="Normal 84 2 2 2 2 10 2 2 2 2 4" xfId="16458" xr:uid="{00000000-0005-0000-0000-000052400000}"/>
    <cellStyle name="Normal 84 2 2 2 2 10 2 2 2 2 4 2" xfId="16459" xr:uid="{00000000-0005-0000-0000-000053400000}"/>
    <cellStyle name="Normal 84 2 2 2 2 10 2 2 2 3" xfId="16460" xr:uid="{00000000-0005-0000-0000-000054400000}"/>
    <cellStyle name="Normal 84 2 2 2 2 10 2 2 2 3 2" xfId="16461" xr:uid="{00000000-0005-0000-0000-000055400000}"/>
    <cellStyle name="Normal 84 2 2 2 2 10 2 2 2 3 2 2" xfId="16462" xr:uid="{00000000-0005-0000-0000-000056400000}"/>
    <cellStyle name="Normal 84 2 2 2 2 10 2 2 2 3 2 2 2" xfId="16463" xr:uid="{00000000-0005-0000-0000-000057400000}"/>
    <cellStyle name="Normal 84 2 2 2 2 10 2 2 2 3 3" xfId="16464" xr:uid="{00000000-0005-0000-0000-000058400000}"/>
    <cellStyle name="Normal 84 2 2 2 2 10 2 2 2 4" xfId="16465" xr:uid="{00000000-0005-0000-0000-000059400000}"/>
    <cellStyle name="Normal 84 2 2 2 2 10 2 2 2 4 2" xfId="16466" xr:uid="{00000000-0005-0000-0000-00005A400000}"/>
    <cellStyle name="Normal 84 2 2 2 2 10 2 2 3" xfId="16467" xr:uid="{00000000-0005-0000-0000-00005B400000}"/>
    <cellStyle name="Normal 84 2 2 2 2 10 2 2 4" xfId="16468" xr:uid="{00000000-0005-0000-0000-00005C400000}"/>
    <cellStyle name="Normal 84 2 2 2 2 10 2 2 5" xfId="16469" xr:uid="{00000000-0005-0000-0000-00005D400000}"/>
    <cellStyle name="Normal 84 2 2 2 2 10 2 2 5 2" xfId="16470" xr:uid="{00000000-0005-0000-0000-00005E400000}"/>
    <cellStyle name="Normal 84 2 2 2 2 10 2 2 5 2 2" xfId="16471" xr:uid="{00000000-0005-0000-0000-00005F400000}"/>
    <cellStyle name="Normal 84 2 2 2 2 10 2 2 5 2 2 2" xfId="16472" xr:uid="{00000000-0005-0000-0000-000060400000}"/>
    <cellStyle name="Normal 84 2 2 2 2 10 2 2 5 3" xfId="16473" xr:uid="{00000000-0005-0000-0000-000061400000}"/>
    <cellStyle name="Normal 84 2 2 2 2 10 2 2 6" xfId="16474" xr:uid="{00000000-0005-0000-0000-000062400000}"/>
    <cellStyle name="Normal 84 2 2 2 2 10 2 2 7" xfId="16475" xr:uid="{00000000-0005-0000-0000-000063400000}"/>
    <cellStyle name="Normal 84 2 2 2 2 10 2 2 7 2" xfId="16476" xr:uid="{00000000-0005-0000-0000-000064400000}"/>
    <cellStyle name="Normal 84 2 2 2 2 10 2 3" xfId="16477" xr:uid="{00000000-0005-0000-0000-000065400000}"/>
    <cellStyle name="Normal 84 2 2 2 2 10 2 4" xfId="16478" xr:uid="{00000000-0005-0000-0000-000066400000}"/>
    <cellStyle name="Normal 84 2 2 2 2 10 2 5" xfId="16479" xr:uid="{00000000-0005-0000-0000-000067400000}"/>
    <cellStyle name="Normal 84 2 2 2 2 10 2 6" xfId="16480" xr:uid="{00000000-0005-0000-0000-000068400000}"/>
    <cellStyle name="Normal 84 2 2 2 2 10 2 6 2" xfId="16481" xr:uid="{00000000-0005-0000-0000-000069400000}"/>
    <cellStyle name="Normal 84 2 2 2 2 10 2 6 2 2" xfId="16482" xr:uid="{00000000-0005-0000-0000-00006A400000}"/>
    <cellStyle name="Normal 84 2 2 2 2 10 2 6 2 2 2" xfId="16483" xr:uid="{00000000-0005-0000-0000-00006B400000}"/>
    <cellStyle name="Normal 84 2 2 2 2 10 2 6 2 2 2 2" xfId="16484" xr:uid="{00000000-0005-0000-0000-00006C400000}"/>
    <cellStyle name="Normal 84 2 2 2 2 10 2 6 2 2 2 2 2" xfId="16485" xr:uid="{00000000-0005-0000-0000-00006D400000}"/>
    <cellStyle name="Normal 84 2 2 2 2 10 2 6 2 2 3" xfId="16486" xr:uid="{00000000-0005-0000-0000-00006E400000}"/>
    <cellStyle name="Normal 84 2 2 2 2 10 2 6 2 3" xfId="16487" xr:uid="{00000000-0005-0000-0000-00006F400000}"/>
    <cellStyle name="Normal 84 2 2 2 2 10 2 6 2 4" xfId="16488" xr:uid="{00000000-0005-0000-0000-000070400000}"/>
    <cellStyle name="Normal 84 2 2 2 2 10 2 6 2 4 2" xfId="16489" xr:uid="{00000000-0005-0000-0000-000071400000}"/>
    <cellStyle name="Normal 84 2 2 2 2 10 2 6 3" xfId="16490" xr:uid="{00000000-0005-0000-0000-000072400000}"/>
    <cellStyle name="Normal 84 2 2 2 2 10 2 6 3 2" xfId="16491" xr:uid="{00000000-0005-0000-0000-000073400000}"/>
    <cellStyle name="Normal 84 2 2 2 2 10 2 6 3 2 2" xfId="16492" xr:uid="{00000000-0005-0000-0000-000074400000}"/>
    <cellStyle name="Normal 84 2 2 2 2 10 2 6 3 2 2 2" xfId="16493" xr:uid="{00000000-0005-0000-0000-000075400000}"/>
    <cellStyle name="Normal 84 2 2 2 2 10 2 6 3 3" xfId="16494" xr:uid="{00000000-0005-0000-0000-000076400000}"/>
    <cellStyle name="Normal 84 2 2 2 2 10 2 6 4" xfId="16495" xr:uid="{00000000-0005-0000-0000-000077400000}"/>
    <cellStyle name="Normal 84 2 2 2 2 10 2 6 4 2" xfId="16496" xr:uid="{00000000-0005-0000-0000-000078400000}"/>
    <cellStyle name="Normal 84 2 2 2 2 10 2 7" xfId="16497" xr:uid="{00000000-0005-0000-0000-000079400000}"/>
    <cellStyle name="Normal 84 2 2 2 2 10 2 8" xfId="16498" xr:uid="{00000000-0005-0000-0000-00007A400000}"/>
    <cellStyle name="Normal 84 2 2 2 2 10 2 8 2" xfId="16499" xr:uid="{00000000-0005-0000-0000-00007B400000}"/>
    <cellStyle name="Normal 84 2 2 2 2 10 2 8 2 2" xfId="16500" xr:uid="{00000000-0005-0000-0000-00007C400000}"/>
    <cellStyle name="Normal 84 2 2 2 2 10 2 8 2 2 2" xfId="16501" xr:uid="{00000000-0005-0000-0000-00007D400000}"/>
    <cellStyle name="Normal 84 2 2 2 2 10 2 8 3" xfId="16502" xr:uid="{00000000-0005-0000-0000-00007E400000}"/>
    <cellStyle name="Normal 84 2 2 2 2 10 2 9" xfId="16503" xr:uid="{00000000-0005-0000-0000-00007F400000}"/>
    <cellStyle name="Normal 84 2 2 2 2 10 3" xfId="16504" xr:uid="{00000000-0005-0000-0000-000080400000}"/>
    <cellStyle name="Normal 84 2 2 2 2 10 3 2" xfId="16505" xr:uid="{00000000-0005-0000-0000-000081400000}"/>
    <cellStyle name="Normal 84 2 2 2 2 10 3 2 2" xfId="16506" xr:uid="{00000000-0005-0000-0000-000082400000}"/>
    <cellStyle name="Normal 84 2 2 2 2 10 3 2 2 2" xfId="16507" xr:uid="{00000000-0005-0000-0000-000083400000}"/>
    <cellStyle name="Normal 84 2 2 2 2 10 3 2 2 2 2" xfId="16508" xr:uid="{00000000-0005-0000-0000-000084400000}"/>
    <cellStyle name="Normal 84 2 2 2 2 10 3 2 2 2 2 2" xfId="16509" xr:uid="{00000000-0005-0000-0000-000085400000}"/>
    <cellStyle name="Normal 84 2 2 2 2 10 3 2 2 2 2 2 2" xfId="16510" xr:uid="{00000000-0005-0000-0000-000086400000}"/>
    <cellStyle name="Normal 84 2 2 2 2 10 3 2 2 2 3" xfId="16511" xr:uid="{00000000-0005-0000-0000-000087400000}"/>
    <cellStyle name="Normal 84 2 2 2 2 10 3 2 2 3" xfId="16512" xr:uid="{00000000-0005-0000-0000-000088400000}"/>
    <cellStyle name="Normal 84 2 2 2 2 10 3 2 2 4" xfId="16513" xr:uid="{00000000-0005-0000-0000-000089400000}"/>
    <cellStyle name="Normal 84 2 2 2 2 10 3 2 2 4 2" xfId="16514" xr:uid="{00000000-0005-0000-0000-00008A400000}"/>
    <cellStyle name="Normal 84 2 2 2 2 10 3 2 3" xfId="16515" xr:uid="{00000000-0005-0000-0000-00008B400000}"/>
    <cellStyle name="Normal 84 2 2 2 2 10 3 2 3 2" xfId="16516" xr:uid="{00000000-0005-0000-0000-00008C400000}"/>
    <cellStyle name="Normal 84 2 2 2 2 10 3 2 3 2 2" xfId="16517" xr:uid="{00000000-0005-0000-0000-00008D400000}"/>
    <cellStyle name="Normal 84 2 2 2 2 10 3 2 3 2 2 2" xfId="16518" xr:uid="{00000000-0005-0000-0000-00008E400000}"/>
    <cellStyle name="Normal 84 2 2 2 2 10 3 2 3 3" xfId="16519" xr:uid="{00000000-0005-0000-0000-00008F400000}"/>
    <cellStyle name="Normal 84 2 2 2 2 10 3 2 4" xfId="16520" xr:uid="{00000000-0005-0000-0000-000090400000}"/>
    <cellStyle name="Normal 84 2 2 2 2 10 3 2 4 2" xfId="16521" xr:uid="{00000000-0005-0000-0000-000091400000}"/>
    <cellStyle name="Normal 84 2 2 2 2 10 3 3" xfId="16522" xr:uid="{00000000-0005-0000-0000-000092400000}"/>
    <cellStyle name="Normal 84 2 2 2 2 10 3 4" xfId="16523" xr:uid="{00000000-0005-0000-0000-000093400000}"/>
    <cellStyle name="Normal 84 2 2 2 2 10 3 5" xfId="16524" xr:uid="{00000000-0005-0000-0000-000094400000}"/>
    <cellStyle name="Normal 84 2 2 2 2 10 3 5 2" xfId="16525" xr:uid="{00000000-0005-0000-0000-000095400000}"/>
    <cellStyle name="Normal 84 2 2 2 2 10 3 5 2 2" xfId="16526" xr:uid="{00000000-0005-0000-0000-000096400000}"/>
    <cellStyle name="Normal 84 2 2 2 2 10 3 5 2 2 2" xfId="16527" xr:uid="{00000000-0005-0000-0000-000097400000}"/>
    <cellStyle name="Normal 84 2 2 2 2 10 3 5 3" xfId="16528" xr:uid="{00000000-0005-0000-0000-000098400000}"/>
    <cellStyle name="Normal 84 2 2 2 2 10 3 6" xfId="16529" xr:uid="{00000000-0005-0000-0000-000099400000}"/>
    <cellStyle name="Normal 84 2 2 2 2 10 3 7" xfId="16530" xr:uid="{00000000-0005-0000-0000-00009A400000}"/>
    <cellStyle name="Normal 84 2 2 2 2 10 3 7 2" xfId="16531" xr:uid="{00000000-0005-0000-0000-00009B400000}"/>
    <cellStyle name="Normal 84 2 2 2 2 10 4" xfId="16532" xr:uid="{00000000-0005-0000-0000-00009C400000}"/>
    <cellStyle name="Normal 84 2 2 2 2 10 5" xfId="16533" xr:uid="{00000000-0005-0000-0000-00009D400000}"/>
    <cellStyle name="Normal 84 2 2 2 2 10 6" xfId="16534" xr:uid="{00000000-0005-0000-0000-00009E400000}"/>
    <cellStyle name="Normal 84 2 2 2 2 10 6 2" xfId="16535" xr:uid="{00000000-0005-0000-0000-00009F400000}"/>
    <cellStyle name="Normal 84 2 2 2 2 10 6 2 2" xfId="16536" xr:uid="{00000000-0005-0000-0000-0000A0400000}"/>
    <cellStyle name="Normal 84 2 2 2 2 10 6 2 2 2" xfId="16537" xr:uid="{00000000-0005-0000-0000-0000A1400000}"/>
    <cellStyle name="Normal 84 2 2 2 2 10 6 2 2 2 2" xfId="16538" xr:uid="{00000000-0005-0000-0000-0000A2400000}"/>
    <cellStyle name="Normal 84 2 2 2 2 10 6 2 2 2 2 2" xfId="16539" xr:uid="{00000000-0005-0000-0000-0000A3400000}"/>
    <cellStyle name="Normal 84 2 2 2 2 10 6 2 2 3" xfId="16540" xr:uid="{00000000-0005-0000-0000-0000A4400000}"/>
    <cellStyle name="Normal 84 2 2 2 2 10 6 2 3" xfId="16541" xr:uid="{00000000-0005-0000-0000-0000A5400000}"/>
    <cellStyle name="Normal 84 2 2 2 2 10 6 2 4" xfId="16542" xr:uid="{00000000-0005-0000-0000-0000A6400000}"/>
    <cellStyle name="Normal 84 2 2 2 2 10 6 2 4 2" xfId="16543" xr:uid="{00000000-0005-0000-0000-0000A7400000}"/>
    <cellStyle name="Normal 84 2 2 2 2 10 6 3" xfId="16544" xr:uid="{00000000-0005-0000-0000-0000A8400000}"/>
    <cellStyle name="Normal 84 2 2 2 2 10 6 3 2" xfId="16545" xr:uid="{00000000-0005-0000-0000-0000A9400000}"/>
    <cellStyle name="Normal 84 2 2 2 2 10 6 3 2 2" xfId="16546" xr:uid="{00000000-0005-0000-0000-0000AA400000}"/>
    <cellStyle name="Normal 84 2 2 2 2 10 6 3 2 2 2" xfId="16547" xr:uid="{00000000-0005-0000-0000-0000AB400000}"/>
    <cellStyle name="Normal 84 2 2 2 2 10 6 3 3" xfId="16548" xr:uid="{00000000-0005-0000-0000-0000AC400000}"/>
    <cellStyle name="Normal 84 2 2 2 2 10 6 4" xfId="16549" xr:uid="{00000000-0005-0000-0000-0000AD400000}"/>
    <cellStyle name="Normal 84 2 2 2 2 10 6 4 2" xfId="16550" xr:uid="{00000000-0005-0000-0000-0000AE400000}"/>
    <cellStyle name="Normal 84 2 2 2 2 10 7" xfId="16551" xr:uid="{00000000-0005-0000-0000-0000AF400000}"/>
    <cellStyle name="Normal 84 2 2 2 2 10 8" xfId="16552" xr:uid="{00000000-0005-0000-0000-0000B0400000}"/>
    <cellStyle name="Normal 84 2 2 2 2 10 8 2" xfId="16553" xr:uid="{00000000-0005-0000-0000-0000B1400000}"/>
    <cellStyle name="Normal 84 2 2 2 2 10 8 2 2" xfId="16554" xr:uid="{00000000-0005-0000-0000-0000B2400000}"/>
    <cellStyle name="Normal 84 2 2 2 2 10 8 2 2 2" xfId="16555" xr:uid="{00000000-0005-0000-0000-0000B3400000}"/>
    <cellStyle name="Normal 84 2 2 2 2 10 8 3" xfId="16556" xr:uid="{00000000-0005-0000-0000-0000B4400000}"/>
    <cellStyle name="Normal 84 2 2 2 2 10 9" xfId="16557" xr:uid="{00000000-0005-0000-0000-0000B5400000}"/>
    <cellStyle name="Normal 84 2 2 2 2 11" xfId="16558" xr:uid="{00000000-0005-0000-0000-0000B6400000}"/>
    <cellStyle name="Normal 84 2 2 2 2 11 2" xfId="16559" xr:uid="{00000000-0005-0000-0000-0000B7400000}"/>
    <cellStyle name="Normal 84 2 2 2 2 11 2 2" xfId="16560" xr:uid="{00000000-0005-0000-0000-0000B8400000}"/>
    <cellStyle name="Normal 84 2 2 2 2 11 2 2 2" xfId="16561" xr:uid="{00000000-0005-0000-0000-0000B9400000}"/>
    <cellStyle name="Normal 84 2 2 2 2 11 2 2 2 2" xfId="16562" xr:uid="{00000000-0005-0000-0000-0000BA400000}"/>
    <cellStyle name="Normal 84 2 2 2 2 11 2 2 2 2 2" xfId="16563" xr:uid="{00000000-0005-0000-0000-0000BB400000}"/>
    <cellStyle name="Normal 84 2 2 2 2 11 2 2 2 2 2 2" xfId="16564" xr:uid="{00000000-0005-0000-0000-0000BC400000}"/>
    <cellStyle name="Normal 84 2 2 2 2 11 2 2 2 3" xfId="16565" xr:uid="{00000000-0005-0000-0000-0000BD400000}"/>
    <cellStyle name="Normal 84 2 2 2 2 11 2 2 3" xfId="16566" xr:uid="{00000000-0005-0000-0000-0000BE400000}"/>
    <cellStyle name="Normal 84 2 2 2 2 11 2 2 4" xfId="16567" xr:uid="{00000000-0005-0000-0000-0000BF400000}"/>
    <cellStyle name="Normal 84 2 2 2 2 11 2 2 4 2" xfId="16568" xr:uid="{00000000-0005-0000-0000-0000C0400000}"/>
    <cellStyle name="Normal 84 2 2 2 2 11 2 3" xfId="16569" xr:uid="{00000000-0005-0000-0000-0000C1400000}"/>
    <cellStyle name="Normal 84 2 2 2 2 11 2 3 2" xfId="16570" xr:uid="{00000000-0005-0000-0000-0000C2400000}"/>
    <cellStyle name="Normal 84 2 2 2 2 11 2 3 2 2" xfId="16571" xr:uid="{00000000-0005-0000-0000-0000C3400000}"/>
    <cellStyle name="Normal 84 2 2 2 2 11 2 3 2 2 2" xfId="16572" xr:uid="{00000000-0005-0000-0000-0000C4400000}"/>
    <cellStyle name="Normal 84 2 2 2 2 11 2 3 3" xfId="16573" xr:uid="{00000000-0005-0000-0000-0000C5400000}"/>
    <cellStyle name="Normal 84 2 2 2 2 11 2 4" xfId="16574" xr:uid="{00000000-0005-0000-0000-0000C6400000}"/>
    <cellStyle name="Normal 84 2 2 2 2 11 2 4 2" xfId="16575" xr:uid="{00000000-0005-0000-0000-0000C7400000}"/>
    <cellStyle name="Normal 84 2 2 2 2 11 3" xfId="16576" xr:uid="{00000000-0005-0000-0000-0000C8400000}"/>
    <cellStyle name="Normal 84 2 2 2 2 11 4" xfId="16577" xr:uid="{00000000-0005-0000-0000-0000C9400000}"/>
    <cellStyle name="Normal 84 2 2 2 2 11 5" xfId="16578" xr:uid="{00000000-0005-0000-0000-0000CA400000}"/>
    <cellStyle name="Normal 84 2 2 2 2 11 5 2" xfId="16579" xr:uid="{00000000-0005-0000-0000-0000CB400000}"/>
    <cellStyle name="Normal 84 2 2 2 2 11 5 2 2" xfId="16580" xr:uid="{00000000-0005-0000-0000-0000CC400000}"/>
    <cellStyle name="Normal 84 2 2 2 2 11 5 2 2 2" xfId="16581" xr:uid="{00000000-0005-0000-0000-0000CD400000}"/>
    <cellStyle name="Normal 84 2 2 2 2 11 5 3" xfId="16582" xr:uid="{00000000-0005-0000-0000-0000CE400000}"/>
    <cellStyle name="Normal 84 2 2 2 2 11 6" xfId="16583" xr:uid="{00000000-0005-0000-0000-0000CF400000}"/>
    <cellStyle name="Normal 84 2 2 2 2 11 7" xfId="16584" xr:uid="{00000000-0005-0000-0000-0000D0400000}"/>
    <cellStyle name="Normal 84 2 2 2 2 11 7 2" xfId="16585" xr:uid="{00000000-0005-0000-0000-0000D1400000}"/>
    <cellStyle name="Normal 84 2 2 2 2 12" xfId="16586" xr:uid="{00000000-0005-0000-0000-0000D2400000}"/>
    <cellStyle name="Normal 84 2 2 2 2 13" xfId="16587" xr:uid="{00000000-0005-0000-0000-0000D3400000}"/>
    <cellStyle name="Normal 84 2 2 2 2 14" xfId="16588" xr:uid="{00000000-0005-0000-0000-0000D4400000}"/>
    <cellStyle name="Normal 84 2 2 2 2 14 2" xfId="16589" xr:uid="{00000000-0005-0000-0000-0000D5400000}"/>
    <cellStyle name="Normal 84 2 2 2 2 15" xfId="16590" xr:uid="{00000000-0005-0000-0000-0000D6400000}"/>
    <cellStyle name="Normal 84 2 2 2 2 15 2" xfId="16591" xr:uid="{00000000-0005-0000-0000-0000D7400000}"/>
    <cellStyle name="Normal 84 2 2 2 2 15 2 2" xfId="16592" xr:uid="{00000000-0005-0000-0000-0000D8400000}"/>
    <cellStyle name="Normal 84 2 2 2 2 15 2 2 2" xfId="16593" xr:uid="{00000000-0005-0000-0000-0000D9400000}"/>
    <cellStyle name="Normal 84 2 2 2 2 15 2 2 2 2" xfId="16594" xr:uid="{00000000-0005-0000-0000-0000DA400000}"/>
    <cellStyle name="Normal 84 2 2 2 2 15 2 2 2 2 2" xfId="16595" xr:uid="{00000000-0005-0000-0000-0000DB400000}"/>
    <cellStyle name="Normal 84 2 2 2 2 15 2 2 3" xfId="16596" xr:uid="{00000000-0005-0000-0000-0000DC400000}"/>
    <cellStyle name="Normal 84 2 2 2 2 15 2 3" xfId="16597" xr:uid="{00000000-0005-0000-0000-0000DD400000}"/>
    <cellStyle name="Normal 84 2 2 2 2 15 2 4" xfId="16598" xr:uid="{00000000-0005-0000-0000-0000DE400000}"/>
    <cellStyle name="Normal 84 2 2 2 2 15 2 4 2" xfId="16599" xr:uid="{00000000-0005-0000-0000-0000DF400000}"/>
    <cellStyle name="Normal 84 2 2 2 2 15 3" xfId="16600" xr:uid="{00000000-0005-0000-0000-0000E0400000}"/>
    <cellStyle name="Normal 84 2 2 2 2 15 3 2" xfId="16601" xr:uid="{00000000-0005-0000-0000-0000E1400000}"/>
    <cellStyle name="Normal 84 2 2 2 2 15 3 2 2" xfId="16602" xr:uid="{00000000-0005-0000-0000-0000E2400000}"/>
    <cellStyle name="Normal 84 2 2 2 2 15 3 2 2 2" xfId="16603" xr:uid="{00000000-0005-0000-0000-0000E3400000}"/>
    <cellStyle name="Normal 84 2 2 2 2 15 3 3" xfId="16604" xr:uid="{00000000-0005-0000-0000-0000E4400000}"/>
    <cellStyle name="Normal 84 2 2 2 2 15 4" xfId="16605" xr:uid="{00000000-0005-0000-0000-0000E5400000}"/>
    <cellStyle name="Normal 84 2 2 2 2 15 4 2" xfId="16606" xr:uid="{00000000-0005-0000-0000-0000E6400000}"/>
    <cellStyle name="Normal 84 2 2 2 2 16" xfId="16607" xr:uid="{00000000-0005-0000-0000-0000E7400000}"/>
    <cellStyle name="Normal 84 2 2 2 2 17" xfId="16608" xr:uid="{00000000-0005-0000-0000-0000E8400000}"/>
    <cellStyle name="Normal 84 2 2 2 2 17 2" xfId="16609" xr:uid="{00000000-0005-0000-0000-0000E9400000}"/>
    <cellStyle name="Normal 84 2 2 2 2 17 2 2" xfId="16610" xr:uid="{00000000-0005-0000-0000-0000EA400000}"/>
    <cellStyle name="Normal 84 2 2 2 2 17 2 2 2" xfId="16611" xr:uid="{00000000-0005-0000-0000-0000EB400000}"/>
    <cellStyle name="Normal 84 2 2 2 2 17 3" xfId="16612" xr:uid="{00000000-0005-0000-0000-0000EC400000}"/>
    <cellStyle name="Normal 84 2 2 2 2 18" xfId="16613" xr:uid="{00000000-0005-0000-0000-0000ED400000}"/>
    <cellStyle name="Normal 84 2 2 2 2 19" xfId="16614" xr:uid="{00000000-0005-0000-0000-0000EE400000}"/>
    <cellStyle name="Normal 84 2 2 2 2 19 2" xfId="16615" xr:uid="{00000000-0005-0000-0000-0000EF400000}"/>
    <cellStyle name="Normal 84 2 2 2 2 2" xfId="16616" xr:uid="{00000000-0005-0000-0000-0000F0400000}"/>
    <cellStyle name="Normal 84 2 2 2 2 2 10" xfId="16617" xr:uid="{00000000-0005-0000-0000-0000F1400000}"/>
    <cellStyle name="Normal 84 2 2 2 2 2 11" xfId="16618" xr:uid="{00000000-0005-0000-0000-0000F2400000}"/>
    <cellStyle name="Normal 84 2 2 2 2 2 12" xfId="16619" xr:uid="{00000000-0005-0000-0000-0000F3400000}"/>
    <cellStyle name="Normal 84 2 2 2 2 2 13" xfId="16620" xr:uid="{00000000-0005-0000-0000-0000F4400000}"/>
    <cellStyle name="Normal 84 2 2 2 2 2 14" xfId="16621" xr:uid="{00000000-0005-0000-0000-0000F5400000}"/>
    <cellStyle name="Normal 84 2 2 2 2 2 15" xfId="16622" xr:uid="{00000000-0005-0000-0000-0000F6400000}"/>
    <cellStyle name="Normal 84 2 2 2 2 2 2" xfId="16623" xr:uid="{00000000-0005-0000-0000-0000F7400000}"/>
    <cellStyle name="Normal 84 2 2 2 2 2 2 10" xfId="16624" xr:uid="{00000000-0005-0000-0000-0000F8400000}"/>
    <cellStyle name="Normal 84 2 2 2 2 2 2 2" xfId="16625" xr:uid="{00000000-0005-0000-0000-0000F9400000}"/>
    <cellStyle name="Normal 84 2 2 2 2 2 2 3" xfId="16626" xr:uid="{00000000-0005-0000-0000-0000FA400000}"/>
    <cellStyle name="Normal 84 2 2 2 2 2 2 4" xfId="16627" xr:uid="{00000000-0005-0000-0000-0000FB400000}"/>
    <cellStyle name="Normal 84 2 2 2 2 2 2 5" xfId="16628" xr:uid="{00000000-0005-0000-0000-0000FC400000}"/>
    <cellStyle name="Normal 84 2 2 2 2 2 2 6" xfId="16629" xr:uid="{00000000-0005-0000-0000-0000FD400000}"/>
    <cellStyle name="Normal 84 2 2 2 2 2 2 7" xfId="16630" xr:uid="{00000000-0005-0000-0000-0000FE400000}"/>
    <cellStyle name="Normal 84 2 2 2 2 2 2 8" xfId="16631" xr:uid="{00000000-0005-0000-0000-0000FF400000}"/>
    <cellStyle name="Normal 84 2 2 2 2 2 2 9" xfId="16632" xr:uid="{00000000-0005-0000-0000-000000410000}"/>
    <cellStyle name="Normal 84 2 2 2 2 2 3" xfId="16633" xr:uid="{00000000-0005-0000-0000-000001410000}"/>
    <cellStyle name="Normal 84 2 2 2 2 2 3 10" xfId="16634" xr:uid="{00000000-0005-0000-0000-000002410000}"/>
    <cellStyle name="Normal 84 2 2 2 2 2 3 2" xfId="16635" xr:uid="{00000000-0005-0000-0000-000003410000}"/>
    <cellStyle name="Normal 84 2 2 2 2 2 3 3" xfId="16636" xr:uid="{00000000-0005-0000-0000-000004410000}"/>
    <cellStyle name="Normal 84 2 2 2 2 2 3 4" xfId="16637" xr:uid="{00000000-0005-0000-0000-000005410000}"/>
    <cellStyle name="Normal 84 2 2 2 2 2 3 5" xfId="16638" xr:uid="{00000000-0005-0000-0000-000006410000}"/>
    <cellStyle name="Normal 84 2 2 2 2 2 3 6" xfId="16639" xr:uid="{00000000-0005-0000-0000-000007410000}"/>
    <cellStyle name="Normal 84 2 2 2 2 2 3 7" xfId="16640" xr:uid="{00000000-0005-0000-0000-000008410000}"/>
    <cellStyle name="Normal 84 2 2 2 2 2 3 8" xfId="16641" xr:uid="{00000000-0005-0000-0000-000009410000}"/>
    <cellStyle name="Normal 84 2 2 2 2 2 3 9" xfId="16642" xr:uid="{00000000-0005-0000-0000-00000A410000}"/>
    <cellStyle name="Normal 84 2 2 2 2 2 4" xfId="16643" xr:uid="{00000000-0005-0000-0000-00000B410000}"/>
    <cellStyle name="Normal 84 2 2 2 2 2 5" xfId="16644" xr:uid="{00000000-0005-0000-0000-00000C410000}"/>
    <cellStyle name="Normal 84 2 2 2 2 2 6" xfId="16645" xr:uid="{00000000-0005-0000-0000-00000D410000}"/>
    <cellStyle name="Normal 84 2 2 2 2 2 7" xfId="16646" xr:uid="{00000000-0005-0000-0000-00000E410000}"/>
    <cellStyle name="Normal 84 2 2 2 2 2 8" xfId="16647" xr:uid="{00000000-0005-0000-0000-00000F410000}"/>
    <cellStyle name="Normal 84 2 2 2 2 2 9" xfId="16648" xr:uid="{00000000-0005-0000-0000-000010410000}"/>
    <cellStyle name="Normal 84 2 2 2 2 20" xfId="16649" xr:uid="{00000000-0005-0000-0000-000011410000}"/>
    <cellStyle name="Normal 84 2 2 2 2 3" xfId="16650" xr:uid="{00000000-0005-0000-0000-000012410000}"/>
    <cellStyle name="Normal 84 2 2 2 2 3 10" xfId="16651" xr:uid="{00000000-0005-0000-0000-000013410000}"/>
    <cellStyle name="Normal 84 2 2 2 2 3 11" xfId="16652" xr:uid="{00000000-0005-0000-0000-000014410000}"/>
    <cellStyle name="Normal 84 2 2 2 2 3 11 2" xfId="16653" xr:uid="{00000000-0005-0000-0000-000015410000}"/>
    <cellStyle name="Normal 84 2 2 2 2 3 11 2 2" xfId="16654" xr:uid="{00000000-0005-0000-0000-000016410000}"/>
    <cellStyle name="Normal 84 2 2 2 2 3 11 2 2 2" xfId="16655" xr:uid="{00000000-0005-0000-0000-000017410000}"/>
    <cellStyle name="Normal 84 2 2 2 2 3 11 3" xfId="16656" xr:uid="{00000000-0005-0000-0000-000018410000}"/>
    <cellStyle name="Normal 84 2 2 2 2 3 12" xfId="16657" xr:uid="{00000000-0005-0000-0000-000019410000}"/>
    <cellStyle name="Normal 84 2 2 2 2 3 13" xfId="16658" xr:uid="{00000000-0005-0000-0000-00001A410000}"/>
    <cellStyle name="Normal 84 2 2 2 2 3 13 2" xfId="16659" xr:uid="{00000000-0005-0000-0000-00001B410000}"/>
    <cellStyle name="Normal 84 2 2 2 2 3 2" xfId="16660" xr:uid="{00000000-0005-0000-0000-00001C410000}"/>
    <cellStyle name="Normal 84 2 2 2 2 3 2 10" xfId="16661" xr:uid="{00000000-0005-0000-0000-00001D410000}"/>
    <cellStyle name="Normal 84 2 2 2 2 3 2 10 2" xfId="16662" xr:uid="{00000000-0005-0000-0000-00001E410000}"/>
    <cellStyle name="Normal 84 2 2 2 2 3 2 10 2 2" xfId="16663" xr:uid="{00000000-0005-0000-0000-00001F410000}"/>
    <cellStyle name="Normal 84 2 2 2 2 3 2 10 2 2 2" xfId="16664" xr:uid="{00000000-0005-0000-0000-000020410000}"/>
    <cellStyle name="Normal 84 2 2 2 2 3 2 10 3" xfId="16665" xr:uid="{00000000-0005-0000-0000-000021410000}"/>
    <cellStyle name="Normal 84 2 2 2 2 3 2 11" xfId="16666" xr:uid="{00000000-0005-0000-0000-000022410000}"/>
    <cellStyle name="Normal 84 2 2 2 2 3 2 12" xfId="16667" xr:uid="{00000000-0005-0000-0000-000023410000}"/>
    <cellStyle name="Normal 84 2 2 2 2 3 2 12 2" xfId="16668" xr:uid="{00000000-0005-0000-0000-000024410000}"/>
    <cellStyle name="Normal 84 2 2 2 2 3 2 2" xfId="16669" xr:uid="{00000000-0005-0000-0000-000025410000}"/>
    <cellStyle name="Normal 84 2 2 2 2 3 2 2 10" xfId="16670" xr:uid="{00000000-0005-0000-0000-000026410000}"/>
    <cellStyle name="Normal 84 2 2 2 2 3 2 2 10 2" xfId="16671" xr:uid="{00000000-0005-0000-0000-000027410000}"/>
    <cellStyle name="Normal 84 2 2 2 2 3 2 2 2" xfId="16672" xr:uid="{00000000-0005-0000-0000-000028410000}"/>
    <cellStyle name="Normal 84 2 2 2 2 3 2 2 2 10" xfId="16673" xr:uid="{00000000-0005-0000-0000-000029410000}"/>
    <cellStyle name="Normal 84 2 2 2 2 3 2 2 2 10 2" xfId="16674" xr:uid="{00000000-0005-0000-0000-00002A410000}"/>
    <cellStyle name="Normal 84 2 2 2 2 3 2 2 2 2" xfId="16675" xr:uid="{00000000-0005-0000-0000-00002B410000}"/>
    <cellStyle name="Normal 84 2 2 2 2 3 2 2 2 2 2" xfId="16676" xr:uid="{00000000-0005-0000-0000-00002C410000}"/>
    <cellStyle name="Normal 84 2 2 2 2 3 2 2 2 2 2 2" xfId="16677" xr:uid="{00000000-0005-0000-0000-00002D410000}"/>
    <cellStyle name="Normal 84 2 2 2 2 3 2 2 2 2 2 2 2" xfId="16678" xr:uid="{00000000-0005-0000-0000-00002E410000}"/>
    <cellStyle name="Normal 84 2 2 2 2 3 2 2 2 2 2 2 2 2" xfId="16679" xr:uid="{00000000-0005-0000-0000-00002F410000}"/>
    <cellStyle name="Normal 84 2 2 2 2 3 2 2 2 2 2 2 2 2 2" xfId="16680" xr:uid="{00000000-0005-0000-0000-000030410000}"/>
    <cellStyle name="Normal 84 2 2 2 2 3 2 2 2 2 2 2 2 2 2 2" xfId="16681" xr:uid="{00000000-0005-0000-0000-000031410000}"/>
    <cellStyle name="Normal 84 2 2 2 2 3 2 2 2 2 2 2 2 3" xfId="16682" xr:uid="{00000000-0005-0000-0000-000032410000}"/>
    <cellStyle name="Normal 84 2 2 2 2 3 2 2 2 2 2 2 3" xfId="16683" xr:uid="{00000000-0005-0000-0000-000033410000}"/>
    <cellStyle name="Normal 84 2 2 2 2 3 2 2 2 2 2 2 4" xfId="16684" xr:uid="{00000000-0005-0000-0000-000034410000}"/>
    <cellStyle name="Normal 84 2 2 2 2 3 2 2 2 2 2 2 4 2" xfId="16685" xr:uid="{00000000-0005-0000-0000-000035410000}"/>
    <cellStyle name="Normal 84 2 2 2 2 3 2 2 2 2 2 3" xfId="16686" xr:uid="{00000000-0005-0000-0000-000036410000}"/>
    <cellStyle name="Normal 84 2 2 2 2 3 2 2 2 2 2 3 2" xfId="16687" xr:uid="{00000000-0005-0000-0000-000037410000}"/>
    <cellStyle name="Normal 84 2 2 2 2 3 2 2 2 2 2 3 2 2" xfId="16688" xr:uid="{00000000-0005-0000-0000-000038410000}"/>
    <cellStyle name="Normal 84 2 2 2 2 3 2 2 2 2 2 3 2 2 2" xfId="16689" xr:uid="{00000000-0005-0000-0000-000039410000}"/>
    <cellStyle name="Normal 84 2 2 2 2 3 2 2 2 2 2 3 3" xfId="16690" xr:uid="{00000000-0005-0000-0000-00003A410000}"/>
    <cellStyle name="Normal 84 2 2 2 2 3 2 2 2 2 2 4" xfId="16691" xr:uid="{00000000-0005-0000-0000-00003B410000}"/>
    <cellStyle name="Normal 84 2 2 2 2 3 2 2 2 2 2 4 2" xfId="16692" xr:uid="{00000000-0005-0000-0000-00003C410000}"/>
    <cellStyle name="Normal 84 2 2 2 2 3 2 2 2 2 3" xfId="16693" xr:uid="{00000000-0005-0000-0000-00003D410000}"/>
    <cellStyle name="Normal 84 2 2 2 2 3 2 2 2 2 4" xfId="16694" xr:uid="{00000000-0005-0000-0000-00003E410000}"/>
    <cellStyle name="Normal 84 2 2 2 2 3 2 2 2 2 5" xfId="16695" xr:uid="{00000000-0005-0000-0000-00003F410000}"/>
    <cellStyle name="Normal 84 2 2 2 2 3 2 2 2 2 5 2" xfId="16696" xr:uid="{00000000-0005-0000-0000-000040410000}"/>
    <cellStyle name="Normal 84 2 2 2 2 3 2 2 2 2 5 2 2" xfId="16697" xr:uid="{00000000-0005-0000-0000-000041410000}"/>
    <cellStyle name="Normal 84 2 2 2 2 3 2 2 2 2 5 2 2 2" xfId="16698" xr:uid="{00000000-0005-0000-0000-000042410000}"/>
    <cellStyle name="Normal 84 2 2 2 2 3 2 2 2 2 5 3" xfId="16699" xr:uid="{00000000-0005-0000-0000-000043410000}"/>
    <cellStyle name="Normal 84 2 2 2 2 3 2 2 2 2 6" xfId="16700" xr:uid="{00000000-0005-0000-0000-000044410000}"/>
    <cellStyle name="Normal 84 2 2 2 2 3 2 2 2 2 7" xfId="16701" xr:uid="{00000000-0005-0000-0000-000045410000}"/>
    <cellStyle name="Normal 84 2 2 2 2 3 2 2 2 2 7 2" xfId="16702" xr:uid="{00000000-0005-0000-0000-000046410000}"/>
    <cellStyle name="Normal 84 2 2 2 2 3 2 2 2 3" xfId="16703" xr:uid="{00000000-0005-0000-0000-000047410000}"/>
    <cellStyle name="Normal 84 2 2 2 2 3 2 2 2 4" xfId="16704" xr:uid="{00000000-0005-0000-0000-000048410000}"/>
    <cellStyle name="Normal 84 2 2 2 2 3 2 2 2 5" xfId="16705" xr:uid="{00000000-0005-0000-0000-000049410000}"/>
    <cellStyle name="Normal 84 2 2 2 2 3 2 2 2 6" xfId="16706" xr:uid="{00000000-0005-0000-0000-00004A410000}"/>
    <cellStyle name="Normal 84 2 2 2 2 3 2 2 2 6 2" xfId="16707" xr:uid="{00000000-0005-0000-0000-00004B410000}"/>
    <cellStyle name="Normal 84 2 2 2 2 3 2 2 2 6 2 2" xfId="16708" xr:uid="{00000000-0005-0000-0000-00004C410000}"/>
    <cellStyle name="Normal 84 2 2 2 2 3 2 2 2 6 2 2 2" xfId="16709" xr:uid="{00000000-0005-0000-0000-00004D410000}"/>
    <cellStyle name="Normal 84 2 2 2 2 3 2 2 2 6 2 2 2 2" xfId="16710" xr:uid="{00000000-0005-0000-0000-00004E410000}"/>
    <cellStyle name="Normal 84 2 2 2 2 3 2 2 2 6 2 2 2 2 2" xfId="16711" xr:uid="{00000000-0005-0000-0000-00004F410000}"/>
    <cellStyle name="Normal 84 2 2 2 2 3 2 2 2 6 2 2 3" xfId="16712" xr:uid="{00000000-0005-0000-0000-000050410000}"/>
    <cellStyle name="Normal 84 2 2 2 2 3 2 2 2 6 2 3" xfId="16713" xr:uid="{00000000-0005-0000-0000-000051410000}"/>
    <cellStyle name="Normal 84 2 2 2 2 3 2 2 2 6 2 4" xfId="16714" xr:uid="{00000000-0005-0000-0000-000052410000}"/>
    <cellStyle name="Normal 84 2 2 2 2 3 2 2 2 6 2 4 2" xfId="16715" xr:uid="{00000000-0005-0000-0000-000053410000}"/>
    <cellStyle name="Normal 84 2 2 2 2 3 2 2 2 6 3" xfId="16716" xr:uid="{00000000-0005-0000-0000-000054410000}"/>
    <cellStyle name="Normal 84 2 2 2 2 3 2 2 2 6 3 2" xfId="16717" xr:uid="{00000000-0005-0000-0000-000055410000}"/>
    <cellStyle name="Normal 84 2 2 2 2 3 2 2 2 6 3 2 2" xfId="16718" xr:uid="{00000000-0005-0000-0000-000056410000}"/>
    <cellStyle name="Normal 84 2 2 2 2 3 2 2 2 6 3 2 2 2" xfId="16719" xr:uid="{00000000-0005-0000-0000-000057410000}"/>
    <cellStyle name="Normal 84 2 2 2 2 3 2 2 2 6 3 3" xfId="16720" xr:uid="{00000000-0005-0000-0000-000058410000}"/>
    <cellStyle name="Normal 84 2 2 2 2 3 2 2 2 6 4" xfId="16721" xr:uid="{00000000-0005-0000-0000-000059410000}"/>
    <cellStyle name="Normal 84 2 2 2 2 3 2 2 2 6 4 2" xfId="16722" xr:uid="{00000000-0005-0000-0000-00005A410000}"/>
    <cellStyle name="Normal 84 2 2 2 2 3 2 2 2 7" xfId="16723" xr:uid="{00000000-0005-0000-0000-00005B410000}"/>
    <cellStyle name="Normal 84 2 2 2 2 3 2 2 2 8" xfId="16724" xr:uid="{00000000-0005-0000-0000-00005C410000}"/>
    <cellStyle name="Normal 84 2 2 2 2 3 2 2 2 8 2" xfId="16725" xr:uid="{00000000-0005-0000-0000-00005D410000}"/>
    <cellStyle name="Normal 84 2 2 2 2 3 2 2 2 8 2 2" xfId="16726" xr:uid="{00000000-0005-0000-0000-00005E410000}"/>
    <cellStyle name="Normal 84 2 2 2 2 3 2 2 2 8 2 2 2" xfId="16727" xr:uid="{00000000-0005-0000-0000-00005F410000}"/>
    <cellStyle name="Normal 84 2 2 2 2 3 2 2 2 8 3" xfId="16728" xr:uid="{00000000-0005-0000-0000-000060410000}"/>
    <cellStyle name="Normal 84 2 2 2 2 3 2 2 2 9" xfId="16729" xr:uid="{00000000-0005-0000-0000-000061410000}"/>
    <cellStyle name="Normal 84 2 2 2 2 3 2 2 3" xfId="16730" xr:uid="{00000000-0005-0000-0000-000062410000}"/>
    <cellStyle name="Normal 84 2 2 2 2 3 2 2 3 2" xfId="16731" xr:uid="{00000000-0005-0000-0000-000063410000}"/>
    <cellStyle name="Normal 84 2 2 2 2 3 2 2 3 2 2" xfId="16732" xr:uid="{00000000-0005-0000-0000-000064410000}"/>
    <cellStyle name="Normal 84 2 2 2 2 3 2 2 3 2 2 2" xfId="16733" xr:uid="{00000000-0005-0000-0000-000065410000}"/>
    <cellStyle name="Normal 84 2 2 2 2 3 2 2 3 2 2 2 2" xfId="16734" xr:uid="{00000000-0005-0000-0000-000066410000}"/>
    <cellStyle name="Normal 84 2 2 2 2 3 2 2 3 2 2 2 2 2" xfId="16735" xr:uid="{00000000-0005-0000-0000-000067410000}"/>
    <cellStyle name="Normal 84 2 2 2 2 3 2 2 3 2 2 2 2 2 2" xfId="16736" xr:uid="{00000000-0005-0000-0000-000068410000}"/>
    <cellStyle name="Normal 84 2 2 2 2 3 2 2 3 2 2 2 3" xfId="16737" xr:uid="{00000000-0005-0000-0000-000069410000}"/>
    <cellStyle name="Normal 84 2 2 2 2 3 2 2 3 2 2 3" xfId="16738" xr:uid="{00000000-0005-0000-0000-00006A410000}"/>
    <cellStyle name="Normal 84 2 2 2 2 3 2 2 3 2 2 4" xfId="16739" xr:uid="{00000000-0005-0000-0000-00006B410000}"/>
    <cellStyle name="Normal 84 2 2 2 2 3 2 2 3 2 2 4 2" xfId="16740" xr:uid="{00000000-0005-0000-0000-00006C410000}"/>
    <cellStyle name="Normal 84 2 2 2 2 3 2 2 3 2 3" xfId="16741" xr:uid="{00000000-0005-0000-0000-00006D410000}"/>
    <cellStyle name="Normal 84 2 2 2 2 3 2 2 3 2 3 2" xfId="16742" xr:uid="{00000000-0005-0000-0000-00006E410000}"/>
    <cellStyle name="Normal 84 2 2 2 2 3 2 2 3 2 3 2 2" xfId="16743" xr:uid="{00000000-0005-0000-0000-00006F410000}"/>
    <cellStyle name="Normal 84 2 2 2 2 3 2 2 3 2 3 2 2 2" xfId="16744" xr:uid="{00000000-0005-0000-0000-000070410000}"/>
    <cellStyle name="Normal 84 2 2 2 2 3 2 2 3 2 3 3" xfId="16745" xr:uid="{00000000-0005-0000-0000-000071410000}"/>
    <cellStyle name="Normal 84 2 2 2 2 3 2 2 3 2 4" xfId="16746" xr:uid="{00000000-0005-0000-0000-000072410000}"/>
    <cellStyle name="Normal 84 2 2 2 2 3 2 2 3 2 4 2" xfId="16747" xr:uid="{00000000-0005-0000-0000-000073410000}"/>
    <cellStyle name="Normal 84 2 2 2 2 3 2 2 3 3" xfId="16748" xr:uid="{00000000-0005-0000-0000-000074410000}"/>
    <cellStyle name="Normal 84 2 2 2 2 3 2 2 3 4" xfId="16749" xr:uid="{00000000-0005-0000-0000-000075410000}"/>
    <cellStyle name="Normal 84 2 2 2 2 3 2 2 3 5" xfId="16750" xr:uid="{00000000-0005-0000-0000-000076410000}"/>
    <cellStyle name="Normal 84 2 2 2 2 3 2 2 3 5 2" xfId="16751" xr:uid="{00000000-0005-0000-0000-000077410000}"/>
    <cellStyle name="Normal 84 2 2 2 2 3 2 2 3 5 2 2" xfId="16752" xr:uid="{00000000-0005-0000-0000-000078410000}"/>
    <cellStyle name="Normal 84 2 2 2 2 3 2 2 3 5 2 2 2" xfId="16753" xr:uid="{00000000-0005-0000-0000-000079410000}"/>
    <cellStyle name="Normal 84 2 2 2 2 3 2 2 3 5 3" xfId="16754" xr:uid="{00000000-0005-0000-0000-00007A410000}"/>
    <cellStyle name="Normal 84 2 2 2 2 3 2 2 3 6" xfId="16755" xr:uid="{00000000-0005-0000-0000-00007B410000}"/>
    <cellStyle name="Normal 84 2 2 2 2 3 2 2 3 7" xfId="16756" xr:uid="{00000000-0005-0000-0000-00007C410000}"/>
    <cellStyle name="Normal 84 2 2 2 2 3 2 2 3 7 2" xfId="16757" xr:uid="{00000000-0005-0000-0000-00007D410000}"/>
    <cellStyle name="Normal 84 2 2 2 2 3 2 2 4" xfId="16758" xr:uid="{00000000-0005-0000-0000-00007E410000}"/>
    <cellStyle name="Normal 84 2 2 2 2 3 2 2 5" xfId="16759" xr:uid="{00000000-0005-0000-0000-00007F410000}"/>
    <cellStyle name="Normal 84 2 2 2 2 3 2 2 6" xfId="16760" xr:uid="{00000000-0005-0000-0000-000080410000}"/>
    <cellStyle name="Normal 84 2 2 2 2 3 2 2 6 2" xfId="16761" xr:uid="{00000000-0005-0000-0000-000081410000}"/>
    <cellStyle name="Normal 84 2 2 2 2 3 2 2 6 2 2" xfId="16762" xr:uid="{00000000-0005-0000-0000-000082410000}"/>
    <cellStyle name="Normal 84 2 2 2 2 3 2 2 6 2 2 2" xfId="16763" xr:uid="{00000000-0005-0000-0000-000083410000}"/>
    <cellStyle name="Normal 84 2 2 2 2 3 2 2 6 2 2 2 2" xfId="16764" xr:uid="{00000000-0005-0000-0000-000084410000}"/>
    <cellStyle name="Normal 84 2 2 2 2 3 2 2 6 2 2 2 2 2" xfId="16765" xr:uid="{00000000-0005-0000-0000-000085410000}"/>
    <cellStyle name="Normal 84 2 2 2 2 3 2 2 6 2 2 3" xfId="16766" xr:uid="{00000000-0005-0000-0000-000086410000}"/>
    <cellStyle name="Normal 84 2 2 2 2 3 2 2 6 2 3" xfId="16767" xr:uid="{00000000-0005-0000-0000-000087410000}"/>
    <cellStyle name="Normal 84 2 2 2 2 3 2 2 6 2 4" xfId="16768" xr:uid="{00000000-0005-0000-0000-000088410000}"/>
    <cellStyle name="Normal 84 2 2 2 2 3 2 2 6 2 4 2" xfId="16769" xr:uid="{00000000-0005-0000-0000-000089410000}"/>
    <cellStyle name="Normal 84 2 2 2 2 3 2 2 6 3" xfId="16770" xr:uid="{00000000-0005-0000-0000-00008A410000}"/>
    <cellStyle name="Normal 84 2 2 2 2 3 2 2 6 3 2" xfId="16771" xr:uid="{00000000-0005-0000-0000-00008B410000}"/>
    <cellStyle name="Normal 84 2 2 2 2 3 2 2 6 3 2 2" xfId="16772" xr:uid="{00000000-0005-0000-0000-00008C410000}"/>
    <cellStyle name="Normal 84 2 2 2 2 3 2 2 6 3 2 2 2" xfId="16773" xr:uid="{00000000-0005-0000-0000-00008D410000}"/>
    <cellStyle name="Normal 84 2 2 2 2 3 2 2 6 3 3" xfId="16774" xr:uid="{00000000-0005-0000-0000-00008E410000}"/>
    <cellStyle name="Normal 84 2 2 2 2 3 2 2 6 4" xfId="16775" xr:uid="{00000000-0005-0000-0000-00008F410000}"/>
    <cellStyle name="Normal 84 2 2 2 2 3 2 2 6 4 2" xfId="16776" xr:uid="{00000000-0005-0000-0000-000090410000}"/>
    <cellStyle name="Normal 84 2 2 2 2 3 2 2 7" xfId="16777" xr:uid="{00000000-0005-0000-0000-000091410000}"/>
    <cellStyle name="Normal 84 2 2 2 2 3 2 2 8" xfId="16778" xr:uid="{00000000-0005-0000-0000-000092410000}"/>
    <cellStyle name="Normal 84 2 2 2 2 3 2 2 8 2" xfId="16779" xr:uid="{00000000-0005-0000-0000-000093410000}"/>
    <cellStyle name="Normal 84 2 2 2 2 3 2 2 8 2 2" xfId="16780" xr:uid="{00000000-0005-0000-0000-000094410000}"/>
    <cellStyle name="Normal 84 2 2 2 2 3 2 2 8 2 2 2" xfId="16781" xr:uid="{00000000-0005-0000-0000-000095410000}"/>
    <cellStyle name="Normal 84 2 2 2 2 3 2 2 8 3" xfId="16782" xr:uid="{00000000-0005-0000-0000-000096410000}"/>
    <cellStyle name="Normal 84 2 2 2 2 3 2 2 9" xfId="16783" xr:uid="{00000000-0005-0000-0000-000097410000}"/>
    <cellStyle name="Normal 84 2 2 2 2 3 2 3" xfId="16784" xr:uid="{00000000-0005-0000-0000-000098410000}"/>
    <cellStyle name="Normal 84 2 2 2 2 3 2 4" xfId="16785" xr:uid="{00000000-0005-0000-0000-000099410000}"/>
    <cellStyle name="Normal 84 2 2 2 2 3 2 4 2" xfId="16786" xr:uid="{00000000-0005-0000-0000-00009A410000}"/>
    <cellStyle name="Normal 84 2 2 2 2 3 2 4 2 2" xfId="16787" xr:uid="{00000000-0005-0000-0000-00009B410000}"/>
    <cellStyle name="Normal 84 2 2 2 2 3 2 4 2 2 2" xfId="16788" xr:uid="{00000000-0005-0000-0000-00009C410000}"/>
    <cellStyle name="Normal 84 2 2 2 2 3 2 4 2 2 2 2" xfId="16789" xr:uid="{00000000-0005-0000-0000-00009D410000}"/>
    <cellStyle name="Normal 84 2 2 2 2 3 2 4 2 2 2 2 2" xfId="16790" xr:uid="{00000000-0005-0000-0000-00009E410000}"/>
    <cellStyle name="Normal 84 2 2 2 2 3 2 4 2 2 2 2 2 2" xfId="16791" xr:uid="{00000000-0005-0000-0000-00009F410000}"/>
    <cellStyle name="Normal 84 2 2 2 2 3 2 4 2 2 2 3" xfId="16792" xr:uid="{00000000-0005-0000-0000-0000A0410000}"/>
    <cellStyle name="Normal 84 2 2 2 2 3 2 4 2 2 3" xfId="16793" xr:uid="{00000000-0005-0000-0000-0000A1410000}"/>
    <cellStyle name="Normal 84 2 2 2 2 3 2 4 2 2 4" xfId="16794" xr:uid="{00000000-0005-0000-0000-0000A2410000}"/>
    <cellStyle name="Normal 84 2 2 2 2 3 2 4 2 2 4 2" xfId="16795" xr:uid="{00000000-0005-0000-0000-0000A3410000}"/>
    <cellStyle name="Normal 84 2 2 2 2 3 2 4 2 3" xfId="16796" xr:uid="{00000000-0005-0000-0000-0000A4410000}"/>
    <cellStyle name="Normal 84 2 2 2 2 3 2 4 2 3 2" xfId="16797" xr:uid="{00000000-0005-0000-0000-0000A5410000}"/>
    <cellStyle name="Normal 84 2 2 2 2 3 2 4 2 3 2 2" xfId="16798" xr:uid="{00000000-0005-0000-0000-0000A6410000}"/>
    <cellStyle name="Normal 84 2 2 2 2 3 2 4 2 3 2 2 2" xfId="16799" xr:uid="{00000000-0005-0000-0000-0000A7410000}"/>
    <cellStyle name="Normal 84 2 2 2 2 3 2 4 2 3 3" xfId="16800" xr:uid="{00000000-0005-0000-0000-0000A8410000}"/>
    <cellStyle name="Normal 84 2 2 2 2 3 2 4 2 4" xfId="16801" xr:uid="{00000000-0005-0000-0000-0000A9410000}"/>
    <cellStyle name="Normal 84 2 2 2 2 3 2 4 2 4 2" xfId="16802" xr:uid="{00000000-0005-0000-0000-0000AA410000}"/>
    <cellStyle name="Normal 84 2 2 2 2 3 2 4 3" xfId="16803" xr:uid="{00000000-0005-0000-0000-0000AB410000}"/>
    <cellStyle name="Normal 84 2 2 2 2 3 2 4 4" xfId="16804" xr:uid="{00000000-0005-0000-0000-0000AC410000}"/>
    <cellStyle name="Normal 84 2 2 2 2 3 2 4 5" xfId="16805" xr:uid="{00000000-0005-0000-0000-0000AD410000}"/>
    <cellStyle name="Normal 84 2 2 2 2 3 2 4 5 2" xfId="16806" xr:uid="{00000000-0005-0000-0000-0000AE410000}"/>
    <cellStyle name="Normal 84 2 2 2 2 3 2 4 5 2 2" xfId="16807" xr:uid="{00000000-0005-0000-0000-0000AF410000}"/>
    <cellStyle name="Normal 84 2 2 2 2 3 2 4 5 2 2 2" xfId="16808" xr:uid="{00000000-0005-0000-0000-0000B0410000}"/>
    <cellStyle name="Normal 84 2 2 2 2 3 2 4 5 3" xfId="16809" xr:uid="{00000000-0005-0000-0000-0000B1410000}"/>
    <cellStyle name="Normal 84 2 2 2 2 3 2 4 6" xfId="16810" xr:uid="{00000000-0005-0000-0000-0000B2410000}"/>
    <cellStyle name="Normal 84 2 2 2 2 3 2 4 7" xfId="16811" xr:uid="{00000000-0005-0000-0000-0000B3410000}"/>
    <cellStyle name="Normal 84 2 2 2 2 3 2 4 7 2" xfId="16812" xr:uid="{00000000-0005-0000-0000-0000B4410000}"/>
    <cellStyle name="Normal 84 2 2 2 2 3 2 5" xfId="16813" xr:uid="{00000000-0005-0000-0000-0000B5410000}"/>
    <cellStyle name="Normal 84 2 2 2 2 3 2 6" xfId="16814" xr:uid="{00000000-0005-0000-0000-0000B6410000}"/>
    <cellStyle name="Normal 84 2 2 2 2 3 2 7" xfId="16815" xr:uid="{00000000-0005-0000-0000-0000B7410000}"/>
    <cellStyle name="Normal 84 2 2 2 2 3 2 8" xfId="16816" xr:uid="{00000000-0005-0000-0000-0000B8410000}"/>
    <cellStyle name="Normal 84 2 2 2 2 3 2 8 2" xfId="16817" xr:uid="{00000000-0005-0000-0000-0000B9410000}"/>
    <cellStyle name="Normal 84 2 2 2 2 3 2 8 2 2" xfId="16818" xr:uid="{00000000-0005-0000-0000-0000BA410000}"/>
    <cellStyle name="Normal 84 2 2 2 2 3 2 8 2 2 2" xfId="16819" xr:uid="{00000000-0005-0000-0000-0000BB410000}"/>
    <cellStyle name="Normal 84 2 2 2 2 3 2 8 2 2 2 2" xfId="16820" xr:uid="{00000000-0005-0000-0000-0000BC410000}"/>
    <cellStyle name="Normal 84 2 2 2 2 3 2 8 2 2 2 2 2" xfId="16821" xr:uid="{00000000-0005-0000-0000-0000BD410000}"/>
    <cellStyle name="Normal 84 2 2 2 2 3 2 8 2 2 3" xfId="16822" xr:uid="{00000000-0005-0000-0000-0000BE410000}"/>
    <cellStyle name="Normal 84 2 2 2 2 3 2 8 2 3" xfId="16823" xr:uid="{00000000-0005-0000-0000-0000BF410000}"/>
    <cellStyle name="Normal 84 2 2 2 2 3 2 8 2 4" xfId="16824" xr:uid="{00000000-0005-0000-0000-0000C0410000}"/>
    <cellStyle name="Normal 84 2 2 2 2 3 2 8 2 4 2" xfId="16825" xr:uid="{00000000-0005-0000-0000-0000C1410000}"/>
    <cellStyle name="Normal 84 2 2 2 2 3 2 8 3" xfId="16826" xr:uid="{00000000-0005-0000-0000-0000C2410000}"/>
    <cellStyle name="Normal 84 2 2 2 2 3 2 8 3 2" xfId="16827" xr:uid="{00000000-0005-0000-0000-0000C3410000}"/>
    <cellStyle name="Normal 84 2 2 2 2 3 2 8 3 2 2" xfId="16828" xr:uid="{00000000-0005-0000-0000-0000C4410000}"/>
    <cellStyle name="Normal 84 2 2 2 2 3 2 8 3 2 2 2" xfId="16829" xr:uid="{00000000-0005-0000-0000-0000C5410000}"/>
    <cellStyle name="Normal 84 2 2 2 2 3 2 8 3 3" xfId="16830" xr:uid="{00000000-0005-0000-0000-0000C6410000}"/>
    <cellStyle name="Normal 84 2 2 2 2 3 2 8 4" xfId="16831" xr:uid="{00000000-0005-0000-0000-0000C7410000}"/>
    <cellStyle name="Normal 84 2 2 2 2 3 2 8 4 2" xfId="16832" xr:uid="{00000000-0005-0000-0000-0000C8410000}"/>
    <cellStyle name="Normal 84 2 2 2 2 3 2 9" xfId="16833" xr:uid="{00000000-0005-0000-0000-0000C9410000}"/>
    <cellStyle name="Normal 84 2 2 2 2 3 3" xfId="16834" xr:uid="{00000000-0005-0000-0000-0000CA410000}"/>
    <cellStyle name="Normal 84 2 2 2 2 3 4" xfId="16835" xr:uid="{00000000-0005-0000-0000-0000CB410000}"/>
    <cellStyle name="Normal 84 2 2 2 2 3 4 10" xfId="16836" xr:uid="{00000000-0005-0000-0000-0000CC410000}"/>
    <cellStyle name="Normal 84 2 2 2 2 3 4 10 2" xfId="16837" xr:uid="{00000000-0005-0000-0000-0000CD410000}"/>
    <cellStyle name="Normal 84 2 2 2 2 3 4 2" xfId="16838" xr:uid="{00000000-0005-0000-0000-0000CE410000}"/>
    <cellStyle name="Normal 84 2 2 2 2 3 4 2 10" xfId="16839" xr:uid="{00000000-0005-0000-0000-0000CF410000}"/>
    <cellStyle name="Normal 84 2 2 2 2 3 4 2 10 2" xfId="16840" xr:uid="{00000000-0005-0000-0000-0000D0410000}"/>
    <cellStyle name="Normal 84 2 2 2 2 3 4 2 2" xfId="16841" xr:uid="{00000000-0005-0000-0000-0000D1410000}"/>
    <cellStyle name="Normal 84 2 2 2 2 3 4 2 2 2" xfId="16842" xr:uid="{00000000-0005-0000-0000-0000D2410000}"/>
    <cellStyle name="Normal 84 2 2 2 2 3 4 2 2 2 2" xfId="16843" xr:uid="{00000000-0005-0000-0000-0000D3410000}"/>
    <cellStyle name="Normal 84 2 2 2 2 3 4 2 2 2 2 2" xfId="16844" xr:uid="{00000000-0005-0000-0000-0000D4410000}"/>
    <cellStyle name="Normal 84 2 2 2 2 3 4 2 2 2 2 2 2" xfId="16845" xr:uid="{00000000-0005-0000-0000-0000D5410000}"/>
    <cellStyle name="Normal 84 2 2 2 2 3 4 2 2 2 2 2 2 2" xfId="16846" xr:uid="{00000000-0005-0000-0000-0000D6410000}"/>
    <cellStyle name="Normal 84 2 2 2 2 3 4 2 2 2 2 2 2 2 2" xfId="16847" xr:uid="{00000000-0005-0000-0000-0000D7410000}"/>
    <cellStyle name="Normal 84 2 2 2 2 3 4 2 2 2 2 2 3" xfId="16848" xr:uid="{00000000-0005-0000-0000-0000D8410000}"/>
    <cellStyle name="Normal 84 2 2 2 2 3 4 2 2 2 2 3" xfId="16849" xr:uid="{00000000-0005-0000-0000-0000D9410000}"/>
    <cellStyle name="Normal 84 2 2 2 2 3 4 2 2 2 2 4" xfId="16850" xr:uid="{00000000-0005-0000-0000-0000DA410000}"/>
    <cellStyle name="Normal 84 2 2 2 2 3 4 2 2 2 2 4 2" xfId="16851" xr:uid="{00000000-0005-0000-0000-0000DB410000}"/>
    <cellStyle name="Normal 84 2 2 2 2 3 4 2 2 2 3" xfId="16852" xr:uid="{00000000-0005-0000-0000-0000DC410000}"/>
    <cellStyle name="Normal 84 2 2 2 2 3 4 2 2 2 3 2" xfId="16853" xr:uid="{00000000-0005-0000-0000-0000DD410000}"/>
    <cellStyle name="Normal 84 2 2 2 2 3 4 2 2 2 3 2 2" xfId="16854" xr:uid="{00000000-0005-0000-0000-0000DE410000}"/>
    <cellStyle name="Normal 84 2 2 2 2 3 4 2 2 2 3 2 2 2" xfId="16855" xr:uid="{00000000-0005-0000-0000-0000DF410000}"/>
    <cellStyle name="Normal 84 2 2 2 2 3 4 2 2 2 3 3" xfId="16856" xr:uid="{00000000-0005-0000-0000-0000E0410000}"/>
    <cellStyle name="Normal 84 2 2 2 2 3 4 2 2 2 4" xfId="16857" xr:uid="{00000000-0005-0000-0000-0000E1410000}"/>
    <cellStyle name="Normal 84 2 2 2 2 3 4 2 2 2 4 2" xfId="16858" xr:uid="{00000000-0005-0000-0000-0000E2410000}"/>
    <cellStyle name="Normal 84 2 2 2 2 3 4 2 2 3" xfId="16859" xr:uid="{00000000-0005-0000-0000-0000E3410000}"/>
    <cellStyle name="Normal 84 2 2 2 2 3 4 2 2 4" xfId="16860" xr:uid="{00000000-0005-0000-0000-0000E4410000}"/>
    <cellStyle name="Normal 84 2 2 2 2 3 4 2 2 5" xfId="16861" xr:uid="{00000000-0005-0000-0000-0000E5410000}"/>
    <cellStyle name="Normal 84 2 2 2 2 3 4 2 2 5 2" xfId="16862" xr:uid="{00000000-0005-0000-0000-0000E6410000}"/>
    <cellStyle name="Normal 84 2 2 2 2 3 4 2 2 5 2 2" xfId="16863" xr:uid="{00000000-0005-0000-0000-0000E7410000}"/>
    <cellStyle name="Normal 84 2 2 2 2 3 4 2 2 5 2 2 2" xfId="16864" xr:uid="{00000000-0005-0000-0000-0000E8410000}"/>
    <cellStyle name="Normal 84 2 2 2 2 3 4 2 2 5 3" xfId="16865" xr:uid="{00000000-0005-0000-0000-0000E9410000}"/>
    <cellStyle name="Normal 84 2 2 2 2 3 4 2 2 6" xfId="16866" xr:uid="{00000000-0005-0000-0000-0000EA410000}"/>
    <cellStyle name="Normal 84 2 2 2 2 3 4 2 2 7" xfId="16867" xr:uid="{00000000-0005-0000-0000-0000EB410000}"/>
    <cellStyle name="Normal 84 2 2 2 2 3 4 2 2 7 2" xfId="16868" xr:uid="{00000000-0005-0000-0000-0000EC410000}"/>
    <cellStyle name="Normal 84 2 2 2 2 3 4 2 3" xfId="16869" xr:uid="{00000000-0005-0000-0000-0000ED410000}"/>
    <cellStyle name="Normal 84 2 2 2 2 3 4 2 4" xfId="16870" xr:uid="{00000000-0005-0000-0000-0000EE410000}"/>
    <cellStyle name="Normal 84 2 2 2 2 3 4 2 5" xfId="16871" xr:uid="{00000000-0005-0000-0000-0000EF410000}"/>
    <cellStyle name="Normal 84 2 2 2 2 3 4 2 6" xfId="16872" xr:uid="{00000000-0005-0000-0000-0000F0410000}"/>
    <cellStyle name="Normal 84 2 2 2 2 3 4 2 6 2" xfId="16873" xr:uid="{00000000-0005-0000-0000-0000F1410000}"/>
    <cellStyle name="Normal 84 2 2 2 2 3 4 2 6 2 2" xfId="16874" xr:uid="{00000000-0005-0000-0000-0000F2410000}"/>
    <cellStyle name="Normal 84 2 2 2 2 3 4 2 6 2 2 2" xfId="16875" xr:uid="{00000000-0005-0000-0000-0000F3410000}"/>
    <cellStyle name="Normal 84 2 2 2 2 3 4 2 6 2 2 2 2" xfId="16876" xr:uid="{00000000-0005-0000-0000-0000F4410000}"/>
    <cellStyle name="Normal 84 2 2 2 2 3 4 2 6 2 2 2 2 2" xfId="16877" xr:uid="{00000000-0005-0000-0000-0000F5410000}"/>
    <cellStyle name="Normal 84 2 2 2 2 3 4 2 6 2 2 3" xfId="16878" xr:uid="{00000000-0005-0000-0000-0000F6410000}"/>
    <cellStyle name="Normal 84 2 2 2 2 3 4 2 6 2 3" xfId="16879" xr:uid="{00000000-0005-0000-0000-0000F7410000}"/>
    <cellStyle name="Normal 84 2 2 2 2 3 4 2 6 2 4" xfId="16880" xr:uid="{00000000-0005-0000-0000-0000F8410000}"/>
    <cellStyle name="Normal 84 2 2 2 2 3 4 2 6 2 4 2" xfId="16881" xr:uid="{00000000-0005-0000-0000-0000F9410000}"/>
    <cellStyle name="Normal 84 2 2 2 2 3 4 2 6 3" xfId="16882" xr:uid="{00000000-0005-0000-0000-0000FA410000}"/>
    <cellStyle name="Normal 84 2 2 2 2 3 4 2 6 3 2" xfId="16883" xr:uid="{00000000-0005-0000-0000-0000FB410000}"/>
    <cellStyle name="Normal 84 2 2 2 2 3 4 2 6 3 2 2" xfId="16884" xr:uid="{00000000-0005-0000-0000-0000FC410000}"/>
    <cellStyle name="Normal 84 2 2 2 2 3 4 2 6 3 2 2 2" xfId="16885" xr:uid="{00000000-0005-0000-0000-0000FD410000}"/>
    <cellStyle name="Normal 84 2 2 2 2 3 4 2 6 3 3" xfId="16886" xr:uid="{00000000-0005-0000-0000-0000FE410000}"/>
    <cellStyle name="Normal 84 2 2 2 2 3 4 2 6 4" xfId="16887" xr:uid="{00000000-0005-0000-0000-0000FF410000}"/>
    <cellStyle name="Normal 84 2 2 2 2 3 4 2 6 4 2" xfId="16888" xr:uid="{00000000-0005-0000-0000-000000420000}"/>
    <cellStyle name="Normal 84 2 2 2 2 3 4 2 7" xfId="16889" xr:uid="{00000000-0005-0000-0000-000001420000}"/>
    <cellStyle name="Normal 84 2 2 2 2 3 4 2 8" xfId="16890" xr:uid="{00000000-0005-0000-0000-000002420000}"/>
    <cellStyle name="Normal 84 2 2 2 2 3 4 2 8 2" xfId="16891" xr:uid="{00000000-0005-0000-0000-000003420000}"/>
    <cellStyle name="Normal 84 2 2 2 2 3 4 2 8 2 2" xfId="16892" xr:uid="{00000000-0005-0000-0000-000004420000}"/>
    <cellStyle name="Normal 84 2 2 2 2 3 4 2 8 2 2 2" xfId="16893" xr:uid="{00000000-0005-0000-0000-000005420000}"/>
    <cellStyle name="Normal 84 2 2 2 2 3 4 2 8 3" xfId="16894" xr:uid="{00000000-0005-0000-0000-000006420000}"/>
    <cellStyle name="Normal 84 2 2 2 2 3 4 2 9" xfId="16895" xr:uid="{00000000-0005-0000-0000-000007420000}"/>
    <cellStyle name="Normal 84 2 2 2 2 3 4 3" xfId="16896" xr:uid="{00000000-0005-0000-0000-000008420000}"/>
    <cellStyle name="Normal 84 2 2 2 2 3 4 3 2" xfId="16897" xr:uid="{00000000-0005-0000-0000-000009420000}"/>
    <cellStyle name="Normal 84 2 2 2 2 3 4 3 2 2" xfId="16898" xr:uid="{00000000-0005-0000-0000-00000A420000}"/>
    <cellStyle name="Normal 84 2 2 2 2 3 4 3 2 2 2" xfId="16899" xr:uid="{00000000-0005-0000-0000-00000B420000}"/>
    <cellStyle name="Normal 84 2 2 2 2 3 4 3 2 2 2 2" xfId="16900" xr:uid="{00000000-0005-0000-0000-00000C420000}"/>
    <cellStyle name="Normal 84 2 2 2 2 3 4 3 2 2 2 2 2" xfId="16901" xr:uid="{00000000-0005-0000-0000-00000D420000}"/>
    <cellStyle name="Normal 84 2 2 2 2 3 4 3 2 2 2 2 2 2" xfId="16902" xr:uid="{00000000-0005-0000-0000-00000E420000}"/>
    <cellStyle name="Normal 84 2 2 2 2 3 4 3 2 2 2 3" xfId="16903" xr:uid="{00000000-0005-0000-0000-00000F420000}"/>
    <cellStyle name="Normal 84 2 2 2 2 3 4 3 2 2 3" xfId="16904" xr:uid="{00000000-0005-0000-0000-000010420000}"/>
    <cellStyle name="Normal 84 2 2 2 2 3 4 3 2 2 4" xfId="16905" xr:uid="{00000000-0005-0000-0000-000011420000}"/>
    <cellStyle name="Normal 84 2 2 2 2 3 4 3 2 2 4 2" xfId="16906" xr:uid="{00000000-0005-0000-0000-000012420000}"/>
    <cellStyle name="Normal 84 2 2 2 2 3 4 3 2 3" xfId="16907" xr:uid="{00000000-0005-0000-0000-000013420000}"/>
    <cellStyle name="Normal 84 2 2 2 2 3 4 3 2 3 2" xfId="16908" xr:uid="{00000000-0005-0000-0000-000014420000}"/>
    <cellStyle name="Normal 84 2 2 2 2 3 4 3 2 3 2 2" xfId="16909" xr:uid="{00000000-0005-0000-0000-000015420000}"/>
    <cellStyle name="Normal 84 2 2 2 2 3 4 3 2 3 2 2 2" xfId="16910" xr:uid="{00000000-0005-0000-0000-000016420000}"/>
    <cellStyle name="Normal 84 2 2 2 2 3 4 3 2 3 3" xfId="16911" xr:uid="{00000000-0005-0000-0000-000017420000}"/>
    <cellStyle name="Normal 84 2 2 2 2 3 4 3 2 4" xfId="16912" xr:uid="{00000000-0005-0000-0000-000018420000}"/>
    <cellStyle name="Normal 84 2 2 2 2 3 4 3 2 4 2" xfId="16913" xr:uid="{00000000-0005-0000-0000-000019420000}"/>
    <cellStyle name="Normal 84 2 2 2 2 3 4 3 3" xfId="16914" xr:uid="{00000000-0005-0000-0000-00001A420000}"/>
    <cellStyle name="Normal 84 2 2 2 2 3 4 3 4" xfId="16915" xr:uid="{00000000-0005-0000-0000-00001B420000}"/>
    <cellStyle name="Normal 84 2 2 2 2 3 4 3 5" xfId="16916" xr:uid="{00000000-0005-0000-0000-00001C420000}"/>
    <cellStyle name="Normal 84 2 2 2 2 3 4 3 5 2" xfId="16917" xr:uid="{00000000-0005-0000-0000-00001D420000}"/>
    <cellStyle name="Normal 84 2 2 2 2 3 4 3 5 2 2" xfId="16918" xr:uid="{00000000-0005-0000-0000-00001E420000}"/>
    <cellStyle name="Normal 84 2 2 2 2 3 4 3 5 2 2 2" xfId="16919" xr:uid="{00000000-0005-0000-0000-00001F420000}"/>
    <cellStyle name="Normal 84 2 2 2 2 3 4 3 5 3" xfId="16920" xr:uid="{00000000-0005-0000-0000-000020420000}"/>
    <cellStyle name="Normal 84 2 2 2 2 3 4 3 6" xfId="16921" xr:uid="{00000000-0005-0000-0000-000021420000}"/>
    <cellStyle name="Normal 84 2 2 2 2 3 4 3 7" xfId="16922" xr:uid="{00000000-0005-0000-0000-000022420000}"/>
    <cellStyle name="Normal 84 2 2 2 2 3 4 3 7 2" xfId="16923" xr:uid="{00000000-0005-0000-0000-000023420000}"/>
    <cellStyle name="Normal 84 2 2 2 2 3 4 4" xfId="16924" xr:uid="{00000000-0005-0000-0000-000024420000}"/>
    <cellStyle name="Normal 84 2 2 2 2 3 4 5" xfId="16925" xr:uid="{00000000-0005-0000-0000-000025420000}"/>
    <cellStyle name="Normal 84 2 2 2 2 3 4 6" xfId="16926" xr:uid="{00000000-0005-0000-0000-000026420000}"/>
    <cellStyle name="Normal 84 2 2 2 2 3 4 6 2" xfId="16927" xr:uid="{00000000-0005-0000-0000-000027420000}"/>
    <cellStyle name="Normal 84 2 2 2 2 3 4 6 2 2" xfId="16928" xr:uid="{00000000-0005-0000-0000-000028420000}"/>
    <cellStyle name="Normal 84 2 2 2 2 3 4 6 2 2 2" xfId="16929" xr:uid="{00000000-0005-0000-0000-000029420000}"/>
    <cellStyle name="Normal 84 2 2 2 2 3 4 6 2 2 2 2" xfId="16930" xr:uid="{00000000-0005-0000-0000-00002A420000}"/>
    <cellStyle name="Normal 84 2 2 2 2 3 4 6 2 2 2 2 2" xfId="16931" xr:uid="{00000000-0005-0000-0000-00002B420000}"/>
    <cellStyle name="Normal 84 2 2 2 2 3 4 6 2 2 3" xfId="16932" xr:uid="{00000000-0005-0000-0000-00002C420000}"/>
    <cellStyle name="Normal 84 2 2 2 2 3 4 6 2 3" xfId="16933" xr:uid="{00000000-0005-0000-0000-00002D420000}"/>
    <cellStyle name="Normal 84 2 2 2 2 3 4 6 2 4" xfId="16934" xr:uid="{00000000-0005-0000-0000-00002E420000}"/>
    <cellStyle name="Normal 84 2 2 2 2 3 4 6 2 4 2" xfId="16935" xr:uid="{00000000-0005-0000-0000-00002F420000}"/>
    <cellStyle name="Normal 84 2 2 2 2 3 4 6 3" xfId="16936" xr:uid="{00000000-0005-0000-0000-000030420000}"/>
    <cellStyle name="Normal 84 2 2 2 2 3 4 6 3 2" xfId="16937" xr:uid="{00000000-0005-0000-0000-000031420000}"/>
    <cellStyle name="Normal 84 2 2 2 2 3 4 6 3 2 2" xfId="16938" xr:uid="{00000000-0005-0000-0000-000032420000}"/>
    <cellStyle name="Normal 84 2 2 2 2 3 4 6 3 2 2 2" xfId="16939" xr:uid="{00000000-0005-0000-0000-000033420000}"/>
    <cellStyle name="Normal 84 2 2 2 2 3 4 6 3 3" xfId="16940" xr:uid="{00000000-0005-0000-0000-000034420000}"/>
    <cellStyle name="Normal 84 2 2 2 2 3 4 6 4" xfId="16941" xr:uid="{00000000-0005-0000-0000-000035420000}"/>
    <cellStyle name="Normal 84 2 2 2 2 3 4 6 4 2" xfId="16942" xr:uid="{00000000-0005-0000-0000-000036420000}"/>
    <cellStyle name="Normal 84 2 2 2 2 3 4 7" xfId="16943" xr:uid="{00000000-0005-0000-0000-000037420000}"/>
    <cellStyle name="Normal 84 2 2 2 2 3 4 8" xfId="16944" xr:uid="{00000000-0005-0000-0000-000038420000}"/>
    <cellStyle name="Normal 84 2 2 2 2 3 4 8 2" xfId="16945" xr:uid="{00000000-0005-0000-0000-000039420000}"/>
    <cellStyle name="Normal 84 2 2 2 2 3 4 8 2 2" xfId="16946" xr:uid="{00000000-0005-0000-0000-00003A420000}"/>
    <cellStyle name="Normal 84 2 2 2 2 3 4 8 2 2 2" xfId="16947" xr:uid="{00000000-0005-0000-0000-00003B420000}"/>
    <cellStyle name="Normal 84 2 2 2 2 3 4 8 3" xfId="16948" xr:uid="{00000000-0005-0000-0000-00003C420000}"/>
    <cellStyle name="Normal 84 2 2 2 2 3 4 9" xfId="16949" xr:uid="{00000000-0005-0000-0000-00003D420000}"/>
    <cellStyle name="Normal 84 2 2 2 2 3 5" xfId="16950" xr:uid="{00000000-0005-0000-0000-00003E420000}"/>
    <cellStyle name="Normal 84 2 2 2 2 3 5 2" xfId="16951" xr:uid="{00000000-0005-0000-0000-00003F420000}"/>
    <cellStyle name="Normal 84 2 2 2 2 3 5 2 2" xfId="16952" xr:uid="{00000000-0005-0000-0000-000040420000}"/>
    <cellStyle name="Normal 84 2 2 2 2 3 5 2 2 2" xfId="16953" xr:uid="{00000000-0005-0000-0000-000041420000}"/>
    <cellStyle name="Normal 84 2 2 2 2 3 5 2 2 2 2" xfId="16954" xr:uid="{00000000-0005-0000-0000-000042420000}"/>
    <cellStyle name="Normal 84 2 2 2 2 3 5 2 2 2 2 2" xfId="16955" xr:uid="{00000000-0005-0000-0000-000043420000}"/>
    <cellStyle name="Normal 84 2 2 2 2 3 5 2 2 2 2 2 2" xfId="16956" xr:uid="{00000000-0005-0000-0000-000044420000}"/>
    <cellStyle name="Normal 84 2 2 2 2 3 5 2 2 2 3" xfId="16957" xr:uid="{00000000-0005-0000-0000-000045420000}"/>
    <cellStyle name="Normal 84 2 2 2 2 3 5 2 2 3" xfId="16958" xr:uid="{00000000-0005-0000-0000-000046420000}"/>
    <cellStyle name="Normal 84 2 2 2 2 3 5 2 2 4" xfId="16959" xr:uid="{00000000-0005-0000-0000-000047420000}"/>
    <cellStyle name="Normal 84 2 2 2 2 3 5 2 2 4 2" xfId="16960" xr:uid="{00000000-0005-0000-0000-000048420000}"/>
    <cellStyle name="Normal 84 2 2 2 2 3 5 2 3" xfId="16961" xr:uid="{00000000-0005-0000-0000-000049420000}"/>
    <cellStyle name="Normal 84 2 2 2 2 3 5 2 3 2" xfId="16962" xr:uid="{00000000-0005-0000-0000-00004A420000}"/>
    <cellStyle name="Normal 84 2 2 2 2 3 5 2 3 2 2" xfId="16963" xr:uid="{00000000-0005-0000-0000-00004B420000}"/>
    <cellStyle name="Normal 84 2 2 2 2 3 5 2 3 2 2 2" xfId="16964" xr:uid="{00000000-0005-0000-0000-00004C420000}"/>
    <cellStyle name="Normal 84 2 2 2 2 3 5 2 3 3" xfId="16965" xr:uid="{00000000-0005-0000-0000-00004D420000}"/>
    <cellStyle name="Normal 84 2 2 2 2 3 5 2 4" xfId="16966" xr:uid="{00000000-0005-0000-0000-00004E420000}"/>
    <cellStyle name="Normal 84 2 2 2 2 3 5 2 4 2" xfId="16967" xr:uid="{00000000-0005-0000-0000-00004F420000}"/>
    <cellStyle name="Normal 84 2 2 2 2 3 5 3" xfId="16968" xr:uid="{00000000-0005-0000-0000-000050420000}"/>
    <cellStyle name="Normal 84 2 2 2 2 3 5 4" xfId="16969" xr:uid="{00000000-0005-0000-0000-000051420000}"/>
    <cellStyle name="Normal 84 2 2 2 2 3 5 5" xfId="16970" xr:uid="{00000000-0005-0000-0000-000052420000}"/>
    <cellStyle name="Normal 84 2 2 2 2 3 5 5 2" xfId="16971" xr:uid="{00000000-0005-0000-0000-000053420000}"/>
    <cellStyle name="Normal 84 2 2 2 2 3 5 5 2 2" xfId="16972" xr:uid="{00000000-0005-0000-0000-000054420000}"/>
    <cellStyle name="Normal 84 2 2 2 2 3 5 5 2 2 2" xfId="16973" xr:uid="{00000000-0005-0000-0000-000055420000}"/>
    <cellStyle name="Normal 84 2 2 2 2 3 5 5 3" xfId="16974" xr:uid="{00000000-0005-0000-0000-000056420000}"/>
    <cellStyle name="Normal 84 2 2 2 2 3 5 6" xfId="16975" xr:uid="{00000000-0005-0000-0000-000057420000}"/>
    <cellStyle name="Normal 84 2 2 2 2 3 5 7" xfId="16976" xr:uid="{00000000-0005-0000-0000-000058420000}"/>
    <cellStyle name="Normal 84 2 2 2 2 3 5 7 2" xfId="16977" xr:uid="{00000000-0005-0000-0000-000059420000}"/>
    <cellStyle name="Normal 84 2 2 2 2 3 6" xfId="16978" xr:uid="{00000000-0005-0000-0000-00005A420000}"/>
    <cellStyle name="Normal 84 2 2 2 2 3 7" xfId="16979" xr:uid="{00000000-0005-0000-0000-00005B420000}"/>
    <cellStyle name="Normal 84 2 2 2 2 3 8" xfId="16980" xr:uid="{00000000-0005-0000-0000-00005C420000}"/>
    <cellStyle name="Normal 84 2 2 2 2 3 9" xfId="16981" xr:uid="{00000000-0005-0000-0000-00005D420000}"/>
    <cellStyle name="Normal 84 2 2 2 2 3 9 2" xfId="16982" xr:uid="{00000000-0005-0000-0000-00005E420000}"/>
    <cellStyle name="Normal 84 2 2 2 2 3 9 2 2" xfId="16983" xr:uid="{00000000-0005-0000-0000-00005F420000}"/>
    <cellStyle name="Normal 84 2 2 2 2 3 9 2 2 2" xfId="16984" xr:uid="{00000000-0005-0000-0000-000060420000}"/>
    <cellStyle name="Normal 84 2 2 2 2 3 9 2 2 2 2" xfId="16985" xr:uid="{00000000-0005-0000-0000-000061420000}"/>
    <cellStyle name="Normal 84 2 2 2 2 3 9 2 2 2 2 2" xfId="16986" xr:uid="{00000000-0005-0000-0000-000062420000}"/>
    <cellStyle name="Normal 84 2 2 2 2 3 9 2 2 3" xfId="16987" xr:uid="{00000000-0005-0000-0000-000063420000}"/>
    <cellStyle name="Normal 84 2 2 2 2 3 9 2 3" xfId="16988" xr:uid="{00000000-0005-0000-0000-000064420000}"/>
    <cellStyle name="Normal 84 2 2 2 2 3 9 2 4" xfId="16989" xr:uid="{00000000-0005-0000-0000-000065420000}"/>
    <cellStyle name="Normal 84 2 2 2 2 3 9 2 4 2" xfId="16990" xr:uid="{00000000-0005-0000-0000-000066420000}"/>
    <cellStyle name="Normal 84 2 2 2 2 3 9 3" xfId="16991" xr:uid="{00000000-0005-0000-0000-000067420000}"/>
    <cellStyle name="Normal 84 2 2 2 2 3 9 3 2" xfId="16992" xr:uid="{00000000-0005-0000-0000-000068420000}"/>
    <cellStyle name="Normal 84 2 2 2 2 3 9 3 2 2" xfId="16993" xr:uid="{00000000-0005-0000-0000-000069420000}"/>
    <cellStyle name="Normal 84 2 2 2 2 3 9 3 2 2 2" xfId="16994" xr:uid="{00000000-0005-0000-0000-00006A420000}"/>
    <cellStyle name="Normal 84 2 2 2 2 3 9 3 3" xfId="16995" xr:uid="{00000000-0005-0000-0000-00006B420000}"/>
    <cellStyle name="Normal 84 2 2 2 2 3 9 4" xfId="16996" xr:uid="{00000000-0005-0000-0000-00006C420000}"/>
    <cellStyle name="Normal 84 2 2 2 2 3 9 4 2" xfId="16997" xr:uid="{00000000-0005-0000-0000-00006D420000}"/>
    <cellStyle name="Normal 84 2 2 2 2 4" xfId="16998" xr:uid="{00000000-0005-0000-0000-00006E420000}"/>
    <cellStyle name="Normal 84 2 2 2 2 4 10" xfId="16999" xr:uid="{00000000-0005-0000-0000-00006F420000}"/>
    <cellStyle name="Normal 84 2 2 2 2 4 2" xfId="17000" xr:uid="{00000000-0005-0000-0000-000070420000}"/>
    <cellStyle name="Normal 84 2 2 2 2 4 3" xfId="17001" xr:uid="{00000000-0005-0000-0000-000071420000}"/>
    <cellStyle name="Normal 84 2 2 2 2 4 4" xfId="17002" xr:uid="{00000000-0005-0000-0000-000072420000}"/>
    <cellStyle name="Normal 84 2 2 2 2 4 5" xfId="17003" xr:uid="{00000000-0005-0000-0000-000073420000}"/>
    <cellStyle name="Normal 84 2 2 2 2 4 6" xfId="17004" xr:uid="{00000000-0005-0000-0000-000074420000}"/>
    <cellStyle name="Normal 84 2 2 2 2 4 7" xfId="17005" xr:uid="{00000000-0005-0000-0000-000075420000}"/>
    <cellStyle name="Normal 84 2 2 2 2 4 8" xfId="17006" xr:uid="{00000000-0005-0000-0000-000076420000}"/>
    <cellStyle name="Normal 84 2 2 2 2 4 9" xfId="17007" xr:uid="{00000000-0005-0000-0000-000077420000}"/>
    <cellStyle name="Normal 84 2 2 2 2 5" xfId="17008" xr:uid="{00000000-0005-0000-0000-000078420000}"/>
    <cellStyle name="Normal 84 2 2 2 2 5 10" xfId="17009" xr:uid="{00000000-0005-0000-0000-000079420000}"/>
    <cellStyle name="Normal 84 2 2 2 2 5 2" xfId="17010" xr:uid="{00000000-0005-0000-0000-00007A420000}"/>
    <cellStyle name="Normal 84 2 2 2 2 5 3" xfId="17011" xr:uid="{00000000-0005-0000-0000-00007B420000}"/>
    <cellStyle name="Normal 84 2 2 2 2 5 4" xfId="17012" xr:uid="{00000000-0005-0000-0000-00007C420000}"/>
    <cellStyle name="Normal 84 2 2 2 2 5 5" xfId="17013" xr:uid="{00000000-0005-0000-0000-00007D420000}"/>
    <cellStyle name="Normal 84 2 2 2 2 5 6" xfId="17014" xr:uid="{00000000-0005-0000-0000-00007E420000}"/>
    <cellStyle name="Normal 84 2 2 2 2 5 7" xfId="17015" xr:uid="{00000000-0005-0000-0000-00007F420000}"/>
    <cellStyle name="Normal 84 2 2 2 2 5 8" xfId="17016" xr:uid="{00000000-0005-0000-0000-000080420000}"/>
    <cellStyle name="Normal 84 2 2 2 2 5 9" xfId="17017" xr:uid="{00000000-0005-0000-0000-000081420000}"/>
    <cellStyle name="Normal 84 2 2 2 2 6" xfId="17018" xr:uid="{00000000-0005-0000-0000-000082420000}"/>
    <cellStyle name="Normal 84 2 2 2 2 6 10" xfId="17019" xr:uid="{00000000-0005-0000-0000-000083420000}"/>
    <cellStyle name="Normal 84 2 2 2 2 6 2" xfId="17020" xr:uid="{00000000-0005-0000-0000-000084420000}"/>
    <cellStyle name="Normal 84 2 2 2 2 6 3" xfId="17021" xr:uid="{00000000-0005-0000-0000-000085420000}"/>
    <cellStyle name="Normal 84 2 2 2 2 6 4" xfId="17022" xr:uid="{00000000-0005-0000-0000-000086420000}"/>
    <cellStyle name="Normal 84 2 2 2 2 6 5" xfId="17023" xr:uid="{00000000-0005-0000-0000-000087420000}"/>
    <cellStyle name="Normal 84 2 2 2 2 6 6" xfId="17024" xr:uid="{00000000-0005-0000-0000-000088420000}"/>
    <cellStyle name="Normal 84 2 2 2 2 6 7" xfId="17025" xr:uid="{00000000-0005-0000-0000-000089420000}"/>
    <cellStyle name="Normal 84 2 2 2 2 6 8" xfId="17026" xr:uid="{00000000-0005-0000-0000-00008A420000}"/>
    <cellStyle name="Normal 84 2 2 2 2 6 9" xfId="17027" xr:uid="{00000000-0005-0000-0000-00008B420000}"/>
    <cellStyle name="Normal 84 2 2 2 2 7" xfId="17028" xr:uid="{00000000-0005-0000-0000-00008C420000}"/>
    <cellStyle name="Normal 84 2 2 2 2 7 10" xfId="17029" xr:uid="{00000000-0005-0000-0000-00008D420000}"/>
    <cellStyle name="Normal 84 2 2 2 2 7 2" xfId="17030" xr:uid="{00000000-0005-0000-0000-00008E420000}"/>
    <cellStyle name="Normal 84 2 2 2 2 7 3" xfId="17031" xr:uid="{00000000-0005-0000-0000-00008F420000}"/>
    <cellStyle name="Normal 84 2 2 2 2 7 4" xfId="17032" xr:uid="{00000000-0005-0000-0000-000090420000}"/>
    <cellStyle name="Normal 84 2 2 2 2 7 5" xfId="17033" xr:uid="{00000000-0005-0000-0000-000091420000}"/>
    <cellStyle name="Normal 84 2 2 2 2 7 6" xfId="17034" xr:uid="{00000000-0005-0000-0000-000092420000}"/>
    <cellStyle name="Normal 84 2 2 2 2 7 7" xfId="17035" xr:uid="{00000000-0005-0000-0000-000093420000}"/>
    <cellStyle name="Normal 84 2 2 2 2 7 8" xfId="17036" xr:uid="{00000000-0005-0000-0000-000094420000}"/>
    <cellStyle name="Normal 84 2 2 2 2 7 9" xfId="17037" xr:uid="{00000000-0005-0000-0000-000095420000}"/>
    <cellStyle name="Normal 84 2 2 2 2 8" xfId="17038" xr:uid="{00000000-0005-0000-0000-000096420000}"/>
    <cellStyle name="Normal 84 2 2 2 2 8 10" xfId="17039" xr:uid="{00000000-0005-0000-0000-000097420000}"/>
    <cellStyle name="Normal 84 2 2 2 2 8 2" xfId="17040" xr:uid="{00000000-0005-0000-0000-000098420000}"/>
    <cellStyle name="Normal 84 2 2 2 2 8 3" xfId="17041" xr:uid="{00000000-0005-0000-0000-000099420000}"/>
    <cellStyle name="Normal 84 2 2 2 2 8 4" xfId="17042" xr:uid="{00000000-0005-0000-0000-00009A420000}"/>
    <cellStyle name="Normal 84 2 2 2 2 8 5" xfId="17043" xr:uid="{00000000-0005-0000-0000-00009B420000}"/>
    <cellStyle name="Normal 84 2 2 2 2 8 6" xfId="17044" xr:uid="{00000000-0005-0000-0000-00009C420000}"/>
    <cellStyle name="Normal 84 2 2 2 2 8 7" xfId="17045" xr:uid="{00000000-0005-0000-0000-00009D420000}"/>
    <cellStyle name="Normal 84 2 2 2 2 8 8" xfId="17046" xr:uid="{00000000-0005-0000-0000-00009E420000}"/>
    <cellStyle name="Normal 84 2 2 2 2 8 9" xfId="17047" xr:uid="{00000000-0005-0000-0000-00009F420000}"/>
    <cellStyle name="Normal 84 2 2 2 2 9" xfId="17048" xr:uid="{00000000-0005-0000-0000-0000A0420000}"/>
    <cellStyle name="Normal 84 2 2 2 2 9 10" xfId="17049" xr:uid="{00000000-0005-0000-0000-0000A1420000}"/>
    <cellStyle name="Normal 84 2 2 2 2 9 10 2" xfId="17050" xr:uid="{00000000-0005-0000-0000-0000A2420000}"/>
    <cellStyle name="Normal 84 2 2 2 2 9 10 2 2" xfId="17051" xr:uid="{00000000-0005-0000-0000-0000A3420000}"/>
    <cellStyle name="Normal 84 2 2 2 2 9 10 2 2 2" xfId="17052" xr:uid="{00000000-0005-0000-0000-0000A4420000}"/>
    <cellStyle name="Normal 84 2 2 2 2 9 10 3" xfId="17053" xr:uid="{00000000-0005-0000-0000-0000A5420000}"/>
    <cellStyle name="Normal 84 2 2 2 2 9 11" xfId="17054" xr:uid="{00000000-0005-0000-0000-0000A6420000}"/>
    <cellStyle name="Normal 84 2 2 2 2 9 12" xfId="17055" xr:uid="{00000000-0005-0000-0000-0000A7420000}"/>
    <cellStyle name="Normal 84 2 2 2 2 9 12 2" xfId="17056" xr:uid="{00000000-0005-0000-0000-0000A8420000}"/>
    <cellStyle name="Normal 84 2 2 2 2 9 2" xfId="17057" xr:uid="{00000000-0005-0000-0000-0000A9420000}"/>
    <cellStyle name="Normal 84 2 2 2 2 9 2 10" xfId="17058" xr:uid="{00000000-0005-0000-0000-0000AA420000}"/>
    <cellStyle name="Normal 84 2 2 2 2 9 2 10 2" xfId="17059" xr:uid="{00000000-0005-0000-0000-0000AB420000}"/>
    <cellStyle name="Normal 84 2 2 2 2 9 2 2" xfId="17060" xr:uid="{00000000-0005-0000-0000-0000AC420000}"/>
    <cellStyle name="Normal 84 2 2 2 2 9 2 2 10" xfId="17061" xr:uid="{00000000-0005-0000-0000-0000AD420000}"/>
    <cellStyle name="Normal 84 2 2 2 2 9 2 2 10 2" xfId="17062" xr:uid="{00000000-0005-0000-0000-0000AE420000}"/>
    <cellStyle name="Normal 84 2 2 2 2 9 2 2 2" xfId="17063" xr:uid="{00000000-0005-0000-0000-0000AF420000}"/>
    <cellStyle name="Normal 84 2 2 2 2 9 2 2 2 2" xfId="17064" xr:uid="{00000000-0005-0000-0000-0000B0420000}"/>
    <cellStyle name="Normal 84 2 2 2 2 9 2 2 2 2 2" xfId="17065" xr:uid="{00000000-0005-0000-0000-0000B1420000}"/>
    <cellStyle name="Normal 84 2 2 2 2 9 2 2 2 2 2 2" xfId="17066" xr:uid="{00000000-0005-0000-0000-0000B2420000}"/>
    <cellStyle name="Normal 84 2 2 2 2 9 2 2 2 2 2 2 2" xfId="17067" xr:uid="{00000000-0005-0000-0000-0000B3420000}"/>
    <cellStyle name="Normal 84 2 2 2 2 9 2 2 2 2 2 2 2 2" xfId="17068" xr:uid="{00000000-0005-0000-0000-0000B4420000}"/>
    <cellStyle name="Normal 84 2 2 2 2 9 2 2 2 2 2 2 2 2 2" xfId="17069" xr:uid="{00000000-0005-0000-0000-0000B5420000}"/>
    <cellStyle name="Normal 84 2 2 2 2 9 2 2 2 2 2 2 3" xfId="17070" xr:uid="{00000000-0005-0000-0000-0000B6420000}"/>
    <cellStyle name="Normal 84 2 2 2 2 9 2 2 2 2 2 3" xfId="17071" xr:uid="{00000000-0005-0000-0000-0000B7420000}"/>
    <cellStyle name="Normal 84 2 2 2 2 9 2 2 2 2 2 4" xfId="17072" xr:uid="{00000000-0005-0000-0000-0000B8420000}"/>
    <cellStyle name="Normal 84 2 2 2 2 9 2 2 2 2 2 4 2" xfId="17073" xr:uid="{00000000-0005-0000-0000-0000B9420000}"/>
    <cellStyle name="Normal 84 2 2 2 2 9 2 2 2 2 3" xfId="17074" xr:uid="{00000000-0005-0000-0000-0000BA420000}"/>
    <cellStyle name="Normal 84 2 2 2 2 9 2 2 2 2 3 2" xfId="17075" xr:uid="{00000000-0005-0000-0000-0000BB420000}"/>
    <cellStyle name="Normal 84 2 2 2 2 9 2 2 2 2 3 2 2" xfId="17076" xr:uid="{00000000-0005-0000-0000-0000BC420000}"/>
    <cellStyle name="Normal 84 2 2 2 2 9 2 2 2 2 3 2 2 2" xfId="17077" xr:uid="{00000000-0005-0000-0000-0000BD420000}"/>
    <cellStyle name="Normal 84 2 2 2 2 9 2 2 2 2 3 3" xfId="17078" xr:uid="{00000000-0005-0000-0000-0000BE420000}"/>
    <cellStyle name="Normal 84 2 2 2 2 9 2 2 2 2 4" xfId="17079" xr:uid="{00000000-0005-0000-0000-0000BF420000}"/>
    <cellStyle name="Normal 84 2 2 2 2 9 2 2 2 2 4 2" xfId="17080" xr:uid="{00000000-0005-0000-0000-0000C0420000}"/>
    <cellStyle name="Normal 84 2 2 2 2 9 2 2 2 3" xfId="17081" xr:uid="{00000000-0005-0000-0000-0000C1420000}"/>
    <cellStyle name="Normal 84 2 2 2 2 9 2 2 2 4" xfId="17082" xr:uid="{00000000-0005-0000-0000-0000C2420000}"/>
    <cellStyle name="Normal 84 2 2 2 2 9 2 2 2 5" xfId="17083" xr:uid="{00000000-0005-0000-0000-0000C3420000}"/>
    <cellStyle name="Normal 84 2 2 2 2 9 2 2 2 5 2" xfId="17084" xr:uid="{00000000-0005-0000-0000-0000C4420000}"/>
    <cellStyle name="Normal 84 2 2 2 2 9 2 2 2 5 2 2" xfId="17085" xr:uid="{00000000-0005-0000-0000-0000C5420000}"/>
    <cellStyle name="Normal 84 2 2 2 2 9 2 2 2 5 2 2 2" xfId="17086" xr:uid="{00000000-0005-0000-0000-0000C6420000}"/>
    <cellStyle name="Normal 84 2 2 2 2 9 2 2 2 5 3" xfId="17087" xr:uid="{00000000-0005-0000-0000-0000C7420000}"/>
    <cellStyle name="Normal 84 2 2 2 2 9 2 2 2 6" xfId="17088" xr:uid="{00000000-0005-0000-0000-0000C8420000}"/>
    <cellStyle name="Normal 84 2 2 2 2 9 2 2 2 7" xfId="17089" xr:uid="{00000000-0005-0000-0000-0000C9420000}"/>
    <cellStyle name="Normal 84 2 2 2 2 9 2 2 2 7 2" xfId="17090" xr:uid="{00000000-0005-0000-0000-0000CA420000}"/>
    <cellStyle name="Normal 84 2 2 2 2 9 2 2 3" xfId="17091" xr:uid="{00000000-0005-0000-0000-0000CB420000}"/>
    <cellStyle name="Normal 84 2 2 2 2 9 2 2 4" xfId="17092" xr:uid="{00000000-0005-0000-0000-0000CC420000}"/>
    <cellStyle name="Normal 84 2 2 2 2 9 2 2 5" xfId="17093" xr:uid="{00000000-0005-0000-0000-0000CD420000}"/>
    <cellStyle name="Normal 84 2 2 2 2 9 2 2 6" xfId="17094" xr:uid="{00000000-0005-0000-0000-0000CE420000}"/>
    <cellStyle name="Normal 84 2 2 2 2 9 2 2 6 2" xfId="17095" xr:uid="{00000000-0005-0000-0000-0000CF420000}"/>
    <cellStyle name="Normal 84 2 2 2 2 9 2 2 6 2 2" xfId="17096" xr:uid="{00000000-0005-0000-0000-0000D0420000}"/>
    <cellStyle name="Normal 84 2 2 2 2 9 2 2 6 2 2 2" xfId="17097" xr:uid="{00000000-0005-0000-0000-0000D1420000}"/>
    <cellStyle name="Normal 84 2 2 2 2 9 2 2 6 2 2 2 2" xfId="17098" xr:uid="{00000000-0005-0000-0000-0000D2420000}"/>
    <cellStyle name="Normal 84 2 2 2 2 9 2 2 6 2 2 2 2 2" xfId="17099" xr:uid="{00000000-0005-0000-0000-0000D3420000}"/>
    <cellStyle name="Normal 84 2 2 2 2 9 2 2 6 2 2 3" xfId="17100" xr:uid="{00000000-0005-0000-0000-0000D4420000}"/>
    <cellStyle name="Normal 84 2 2 2 2 9 2 2 6 2 3" xfId="17101" xr:uid="{00000000-0005-0000-0000-0000D5420000}"/>
    <cellStyle name="Normal 84 2 2 2 2 9 2 2 6 2 4" xfId="17102" xr:uid="{00000000-0005-0000-0000-0000D6420000}"/>
    <cellStyle name="Normal 84 2 2 2 2 9 2 2 6 2 4 2" xfId="17103" xr:uid="{00000000-0005-0000-0000-0000D7420000}"/>
    <cellStyle name="Normal 84 2 2 2 2 9 2 2 6 3" xfId="17104" xr:uid="{00000000-0005-0000-0000-0000D8420000}"/>
    <cellStyle name="Normal 84 2 2 2 2 9 2 2 6 3 2" xfId="17105" xr:uid="{00000000-0005-0000-0000-0000D9420000}"/>
    <cellStyle name="Normal 84 2 2 2 2 9 2 2 6 3 2 2" xfId="17106" xr:uid="{00000000-0005-0000-0000-0000DA420000}"/>
    <cellStyle name="Normal 84 2 2 2 2 9 2 2 6 3 2 2 2" xfId="17107" xr:uid="{00000000-0005-0000-0000-0000DB420000}"/>
    <cellStyle name="Normal 84 2 2 2 2 9 2 2 6 3 3" xfId="17108" xr:uid="{00000000-0005-0000-0000-0000DC420000}"/>
    <cellStyle name="Normal 84 2 2 2 2 9 2 2 6 4" xfId="17109" xr:uid="{00000000-0005-0000-0000-0000DD420000}"/>
    <cellStyle name="Normal 84 2 2 2 2 9 2 2 6 4 2" xfId="17110" xr:uid="{00000000-0005-0000-0000-0000DE420000}"/>
    <cellStyle name="Normal 84 2 2 2 2 9 2 2 7" xfId="17111" xr:uid="{00000000-0005-0000-0000-0000DF420000}"/>
    <cellStyle name="Normal 84 2 2 2 2 9 2 2 8" xfId="17112" xr:uid="{00000000-0005-0000-0000-0000E0420000}"/>
    <cellStyle name="Normal 84 2 2 2 2 9 2 2 8 2" xfId="17113" xr:uid="{00000000-0005-0000-0000-0000E1420000}"/>
    <cellStyle name="Normal 84 2 2 2 2 9 2 2 8 2 2" xfId="17114" xr:uid="{00000000-0005-0000-0000-0000E2420000}"/>
    <cellStyle name="Normal 84 2 2 2 2 9 2 2 8 2 2 2" xfId="17115" xr:uid="{00000000-0005-0000-0000-0000E3420000}"/>
    <cellStyle name="Normal 84 2 2 2 2 9 2 2 8 3" xfId="17116" xr:uid="{00000000-0005-0000-0000-0000E4420000}"/>
    <cellStyle name="Normal 84 2 2 2 2 9 2 2 9" xfId="17117" xr:uid="{00000000-0005-0000-0000-0000E5420000}"/>
    <cellStyle name="Normal 84 2 2 2 2 9 2 3" xfId="17118" xr:uid="{00000000-0005-0000-0000-0000E6420000}"/>
    <cellStyle name="Normal 84 2 2 2 2 9 2 3 2" xfId="17119" xr:uid="{00000000-0005-0000-0000-0000E7420000}"/>
    <cellStyle name="Normal 84 2 2 2 2 9 2 3 2 2" xfId="17120" xr:uid="{00000000-0005-0000-0000-0000E8420000}"/>
    <cellStyle name="Normal 84 2 2 2 2 9 2 3 2 2 2" xfId="17121" xr:uid="{00000000-0005-0000-0000-0000E9420000}"/>
    <cellStyle name="Normal 84 2 2 2 2 9 2 3 2 2 2 2" xfId="17122" xr:uid="{00000000-0005-0000-0000-0000EA420000}"/>
    <cellStyle name="Normal 84 2 2 2 2 9 2 3 2 2 2 2 2" xfId="17123" xr:uid="{00000000-0005-0000-0000-0000EB420000}"/>
    <cellStyle name="Normal 84 2 2 2 2 9 2 3 2 2 2 2 2 2" xfId="17124" xr:uid="{00000000-0005-0000-0000-0000EC420000}"/>
    <cellStyle name="Normal 84 2 2 2 2 9 2 3 2 2 2 3" xfId="17125" xr:uid="{00000000-0005-0000-0000-0000ED420000}"/>
    <cellStyle name="Normal 84 2 2 2 2 9 2 3 2 2 3" xfId="17126" xr:uid="{00000000-0005-0000-0000-0000EE420000}"/>
    <cellStyle name="Normal 84 2 2 2 2 9 2 3 2 2 4" xfId="17127" xr:uid="{00000000-0005-0000-0000-0000EF420000}"/>
    <cellStyle name="Normal 84 2 2 2 2 9 2 3 2 2 4 2" xfId="17128" xr:uid="{00000000-0005-0000-0000-0000F0420000}"/>
    <cellStyle name="Normal 84 2 2 2 2 9 2 3 2 3" xfId="17129" xr:uid="{00000000-0005-0000-0000-0000F1420000}"/>
    <cellStyle name="Normal 84 2 2 2 2 9 2 3 2 3 2" xfId="17130" xr:uid="{00000000-0005-0000-0000-0000F2420000}"/>
    <cellStyle name="Normal 84 2 2 2 2 9 2 3 2 3 2 2" xfId="17131" xr:uid="{00000000-0005-0000-0000-0000F3420000}"/>
    <cellStyle name="Normal 84 2 2 2 2 9 2 3 2 3 2 2 2" xfId="17132" xr:uid="{00000000-0005-0000-0000-0000F4420000}"/>
    <cellStyle name="Normal 84 2 2 2 2 9 2 3 2 3 3" xfId="17133" xr:uid="{00000000-0005-0000-0000-0000F5420000}"/>
    <cellStyle name="Normal 84 2 2 2 2 9 2 3 2 4" xfId="17134" xr:uid="{00000000-0005-0000-0000-0000F6420000}"/>
    <cellStyle name="Normal 84 2 2 2 2 9 2 3 2 4 2" xfId="17135" xr:uid="{00000000-0005-0000-0000-0000F7420000}"/>
    <cellStyle name="Normal 84 2 2 2 2 9 2 3 3" xfId="17136" xr:uid="{00000000-0005-0000-0000-0000F8420000}"/>
    <cellStyle name="Normal 84 2 2 2 2 9 2 3 4" xfId="17137" xr:uid="{00000000-0005-0000-0000-0000F9420000}"/>
    <cellStyle name="Normal 84 2 2 2 2 9 2 3 5" xfId="17138" xr:uid="{00000000-0005-0000-0000-0000FA420000}"/>
    <cellStyle name="Normal 84 2 2 2 2 9 2 3 5 2" xfId="17139" xr:uid="{00000000-0005-0000-0000-0000FB420000}"/>
    <cellStyle name="Normal 84 2 2 2 2 9 2 3 5 2 2" xfId="17140" xr:uid="{00000000-0005-0000-0000-0000FC420000}"/>
    <cellStyle name="Normal 84 2 2 2 2 9 2 3 5 2 2 2" xfId="17141" xr:uid="{00000000-0005-0000-0000-0000FD420000}"/>
    <cellStyle name="Normal 84 2 2 2 2 9 2 3 5 3" xfId="17142" xr:uid="{00000000-0005-0000-0000-0000FE420000}"/>
    <cellStyle name="Normal 84 2 2 2 2 9 2 3 6" xfId="17143" xr:uid="{00000000-0005-0000-0000-0000FF420000}"/>
    <cellStyle name="Normal 84 2 2 2 2 9 2 3 7" xfId="17144" xr:uid="{00000000-0005-0000-0000-000000430000}"/>
    <cellStyle name="Normal 84 2 2 2 2 9 2 3 7 2" xfId="17145" xr:uid="{00000000-0005-0000-0000-000001430000}"/>
    <cellStyle name="Normal 84 2 2 2 2 9 2 4" xfId="17146" xr:uid="{00000000-0005-0000-0000-000002430000}"/>
    <cellStyle name="Normal 84 2 2 2 2 9 2 5" xfId="17147" xr:uid="{00000000-0005-0000-0000-000003430000}"/>
    <cellStyle name="Normal 84 2 2 2 2 9 2 6" xfId="17148" xr:uid="{00000000-0005-0000-0000-000004430000}"/>
    <cellStyle name="Normal 84 2 2 2 2 9 2 6 2" xfId="17149" xr:uid="{00000000-0005-0000-0000-000005430000}"/>
    <cellStyle name="Normal 84 2 2 2 2 9 2 6 2 2" xfId="17150" xr:uid="{00000000-0005-0000-0000-000006430000}"/>
    <cellStyle name="Normal 84 2 2 2 2 9 2 6 2 2 2" xfId="17151" xr:uid="{00000000-0005-0000-0000-000007430000}"/>
    <cellStyle name="Normal 84 2 2 2 2 9 2 6 2 2 2 2" xfId="17152" xr:uid="{00000000-0005-0000-0000-000008430000}"/>
    <cellStyle name="Normal 84 2 2 2 2 9 2 6 2 2 2 2 2" xfId="17153" xr:uid="{00000000-0005-0000-0000-000009430000}"/>
    <cellStyle name="Normal 84 2 2 2 2 9 2 6 2 2 3" xfId="17154" xr:uid="{00000000-0005-0000-0000-00000A430000}"/>
    <cellStyle name="Normal 84 2 2 2 2 9 2 6 2 3" xfId="17155" xr:uid="{00000000-0005-0000-0000-00000B430000}"/>
    <cellStyle name="Normal 84 2 2 2 2 9 2 6 2 4" xfId="17156" xr:uid="{00000000-0005-0000-0000-00000C430000}"/>
    <cellStyle name="Normal 84 2 2 2 2 9 2 6 2 4 2" xfId="17157" xr:uid="{00000000-0005-0000-0000-00000D430000}"/>
    <cellStyle name="Normal 84 2 2 2 2 9 2 6 3" xfId="17158" xr:uid="{00000000-0005-0000-0000-00000E430000}"/>
    <cellStyle name="Normal 84 2 2 2 2 9 2 6 3 2" xfId="17159" xr:uid="{00000000-0005-0000-0000-00000F430000}"/>
    <cellStyle name="Normal 84 2 2 2 2 9 2 6 3 2 2" xfId="17160" xr:uid="{00000000-0005-0000-0000-000010430000}"/>
    <cellStyle name="Normal 84 2 2 2 2 9 2 6 3 2 2 2" xfId="17161" xr:uid="{00000000-0005-0000-0000-000011430000}"/>
    <cellStyle name="Normal 84 2 2 2 2 9 2 6 3 3" xfId="17162" xr:uid="{00000000-0005-0000-0000-000012430000}"/>
    <cellStyle name="Normal 84 2 2 2 2 9 2 6 4" xfId="17163" xr:uid="{00000000-0005-0000-0000-000013430000}"/>
    <cellStyle name="Normal 84 2 2 2 2 9 2 6 4 2" xfId="17164" xr:uid="{00000000-0005-0000-0000-000014430000}"/>
    <cellStyle name="Normal 84 2 2 2 2 9 2 7" xfId="17165" xr:uid="{00000000-0005-0000-0000-000015430000}"/>
    <cellStyle name="Normal 84 2 2 2 2 9 2 8" xfId="17166" xr:uid="{00000000-0005-0000-0000-000016430000}"/>
    <cellStyle name="Normal 84 2 2 2 2 9 2 8 2" xfId="17167" xr:uid="{00000000-0005-0000-0000-000017430000}"/>
    <cellStyle name="Normal 84 2 2 2 2 9 2 8 2 2" xfId="17168" xr:uid="{00000000-0005-0000-0000-000018430000}"/>
    <cellStyle name="Normal 84 2 2 2 2 9 2 8 2 2 2" xfId="17169" xr:uid="{00000000-0005-0000-0000-000019430000}"/>
    <cellStyle name="Normal 84 2 2 2 2 9 2 8 3" xfId="17170" xr:uid="{00000000-0005-0000-0000-00001A430000}"/>
    <cellStyle name="Normal 84 2 2 2 2 9 2 9" xfId="17171" xr:uid="{00000000-0005-0000-0000-00001B430000}"/>
    <cellStyle name="Normal 84 2 2 2 2 9 3" xfId="17172" xr:uid="{00000000-0005-0000-0000-00001C430000}"/>
    <cellStyle name="Normal 84 2 2 2 2 9 4" xfId="17173" xr:uid="{00000000-0005-0000-0000-00001D430000}"/>
    <cellStyle name="Normal 84 2 2 2 2 9 4 2" xfId="17174" xr:uid="{00000000-0005-0000-0000-00001E430000}"/>
    <cellStyle name="Normal 84 2 2 2 2 9 4 2 2" xfId="17175" xr:uid="{00000000-0005-0000-0000-00001F430000}"/>
    <cellStyle name="Normal 84 2 2 2 2 9 4 2 2 2" xfId="17176" xr:uid="{00000000-0005-0000-0000-000020430000}"/>
    <cellStyle name="Normal 84 2 2 2 2 9 4 2 2 2 2" xfId="17177" xr:uid="{00000000-0005-0000-0000-000021430000}"/>
    <cellStyle name="Normal 84 2 2 2 2 9 4 2 2 2 2 2" xfId="17178" xr:uid="{00000000-0005-0000-0000-000022430000}"/>
    <cellStyle name="Normal 84 2 2 2 2 9 4 2 2 2 2 2 2" xfId="17179" xr:uid="{00000000-0005-0000-0000-000023430000}"/>
    <cellStyle name="Normal 84 2 2 2 2 9 4 2 2 2 3" xfId="17180" xr:uid="{00000000-0005-0000-0000-000024430000}"/>
    <cellStyle name="Normal 84 2 2 2 2 9 4 2 2 3" xfId="17181" xr:uid="{00000000-0005-0000-0000-000025430000}"/>
    <cellStyle name="Normal 84 2 2 2 2 9 4 2 2 4" xfId="17182" xr:uid="{00000000-0005-0000-0000-000026430000}"/>
    <cellStyle name="Normal 84 2 2 2 2 9 4 2 2 4 2" xfId="17183" xr:uid="{00000000-0005-0000-0000-000027430000}"/>
    <cellStyle name="Normal 84 2 2 2 2 9 4 2 3" xfId="17184" xr:uid="{00000000-0005-0000-0000-000028430000}"/>
    <cellStyle name="Normal 84 2 2 2 2 9 4 2 3 2" xfId="17185" xr:uid="{00000000-0005-0000-0000-000029430000}"/>
    <cellStyle name="Normal 84 2 2 2 2 9 4 2 3 2 2" xfId="17186" xr:uid="{00000000-0005-0000-0000-00002A430000}"/>
    <cellStyle name="Normal 84 2 2 2 2 9 4 2 3 2 2 2" xfId="17187" xr:uid="{00000000-0005-0000-0000-00002B430000}"/>
    <cellStyle name="Normal 84 2 2 2 2 9 4 2 3 3" xfId="17188" xr:uid="{00000000-0005-0000-0000-00002C430000}"/>
    <cellStyle name="Normal 84 2 2 2 2 9 4 2 4" xfId="17189" xr:uid="{00000000-0005-0000-0000-00002D430000}"/>
    <cellStyle name="Normal 84 2 2 2 2 9 4 2 4 2" xfId="17190" xr:uid="{00000000-0005-0000-0000-00002E430000}"/>
    <cellStyle name="Normal 84 2 2 2 2 9 4 3" xfId="17191" xr:uid="{00000000-0005-0000-0000-00002F430000}"/>
    <cellStyle name="Normal 84 2 2 2 2 9 4 4" xfId="17192" xr:uid="{00000000-0005-0000-0000-000030430000}"/>
    <cellStyle name="Normal 84 2 2 2 2 9 4 5" xfId="17193" xr:uid="{00000000-0005-0000-0000-000031430000}"/>
    <cellStyle name="Normal 84 2 2 2 2 9 4 5 2" xfId="17194" xr:uid="{00000000-0005-0000-0000-000032430000}"/>
    <cellStyle name="Normal 84 2 2 2 2 9 4 5 2 2" xfId="17195" xr:uid="{00000000-0005-0000-0000-000033430000}"/>
    <cellStyle name="Normal 84 2 2 2 2 9 4 5 2 2 2" xfId="17196" xr:uid="{00000000-0005-0000-0000-000034430000}"/>
    <cellStyle name="Normal 84 2 2 2 2 9 4 5 3" xfId="17197" xr:uid="{00000000-0005-0000-0000-000035430000}"/>
    <cellStyle name="Normal 84 2 2 2 2 9 4 6" xfId="17198" xr:uid="{00000000-0005-0000-0000-000036430000}"/>
    <cellStyle name="Normal 84 2 2 2 2 9 4 7" xfId="17199" xr:uid="{00000000-0005-0000-0000-000037430000}"/>
    <cellStyle name="Normal 84 2 2 2 2 9 4 7 2" xfId="17200" xr:uid="{00000000-0005-0000-0000-000038430000}"/>
    <cellStyle name="Normal 84 2 2 2 2 9 5" xfId="17201" xr:uid="{00000000-0005-0000-0000-000039430000}"/>
    <cellStyle name="Normal 84 2 2 2 2 9 6" xfId="17202" xr:uid="{00000000-0005-0000-0000-00003A430000}"/>
    <cellStyle name="Normal 84 2 2 2 2 9 7" xfId="17203" xr:uid="{00000000-0005-0000-0000-00003B430000}"/>
    <cellStyle name="Normal 84 2 2 2 2 9 8" xfId="17204" xr:uid="{00000000-0005-0000-0000-00003C430000}"/>
    <cellStyle name="Normal 84 2 2 2 2 9 8 2" xfId="17205" xr:uid="{00000000-0005-0000-0000-00003D430000}"/>
    <cellStyle name="Normal 84 2 2 2 2 9 8 2 2" xfId="17206" xr:uid="{00000000-0005-0000-0000-00003E430000}"/>
    <cellStyle name="Normal 84 2 2 2 2 9 8 2 2 2" xfId="17207" xr:uid="{00000000-0005-0000-0000-00003F430000}"/>
    <cellStyle name="Normal 84 2 2 2 2 9 8 2 2 2 2" xfId="17208" xr:uid="{00000000-0005-0000-0000-000040430000}"/>
    <cellStyle name="Normal 84 2 2 2 2 9 8 2 2 2 2 2" xfId="17209" xr:uid="{00000000-0005-0000-0000-000041430000}"/>
    <cellStyle name="Normal 84 2 2 2 2 9 8 2 2 3" xfId="17210" xr:uid="{00000000-0005-0000-0000-000042430000}"/>
    <cellStyle name="Normal 84 2 2 2 2 9 8 2 3" xfId="17211" xr:uid="{00000000-0005-0000-0000-000043430000}"/>
    <cellStyle name="Normal 84 2 2 2 2 9 8 2 4" xfId="17212" xr:uid="{00000000-0005-0000-0000-000044430000}"/>
    <cellStyle name="Normal 84 2 2 2 2 9 8 2 4 2" xfId="17213" xr:uid="{00000000-0005-0000-0000-000045430000}"/>
    <cellStyle name="Normal 84 2 2 2 2 9 8 3" xfId="17214" xr:uid="{00000000-0005-0000-0000-000046430000}"/>
    <cellStyle name="Normal 84 2 2 2 2 9 8 3 2" xfId="17215" xr:uid="{00000000-0005-0000-0000-000047430000}"/>
    <cellStyle name="Normal 84 2 2 2 2 9 8 3 2 2" xfId="17216" xr:uid="{00000000-0005-0000-0000-000048430000}"/>
    <cellStyle name="Normal 84 2 2 2 2 9 8 3 2 2 2" xfId="17217" xr:uid="{00000000-0005-0000-0000-000049430000}"/>
    <cellStyle name="Normal 84 2 2 2 2 9 8 3 3" xfId="17218" xr:uid="{00000000-0005-0000-0000-00004A430000}"/>
    <cellStyle name="Normal 84 2 2 2 2 9 8 4" xfId="17219" xr:uid="{00000000-0005-0000-0000-00004B430000}"/>
    <cellStyle name="Normal 84 2 2 2 2 9 8 4 2" xfId="17220" xr:uid="{00000000-0005-0000-0000-00004C430000}"/>
    <cellStyle name="Normal 84 2 2 2 2 9 9" xfId="17221" xr:uid="{00000000-0005-0000-0000-00004D430000}"/>
    <cellStyle name="Normal 84 2 2 2 3" xfId="17222" xr:uid="{00000000-0005-0000-0000-00004E430000}"/>
    <cellStyle name="Normal 84 2 2 2 3 10" xfId="17223" xr:uid="{00000000-0005-0000-0000-00004F430000}"/>
    <cellStyle name="Normal 84 2 2 2 3 11" xfId="17224" xr:uid="{00000000-0005-0000-0000-000050430000}"/>
    <cellStyle name="Normal 84 2 2 2 3 11 2" xfId="17225" xr:uid="{00000000-0005-0000-0000-000051430000}"/>
    <cellStyle name="Normal 84 2 2 2 3 11 2 2" xfId="17226" xr:uid="{00000000-0005-0000-0000-000052430000}"/>
    <cellStyle name="Normal 84 2 2 2 3 11 2 2 2" xfId="17227" xr:uid="{00000000-0005-0000-0000-000053430000}"/>
    <cellStyle name="Normal 84 2 2 2 3 11 3" xfId="17228" xr:uid="{00000000-0005-0000-0000-000054430000}"/>
    <cellStyle name="Normal 84 2 2 2 3 12" xfId="17229" xr:uid="{00000000-0005-0000-0000-000055430000}"/>
    <cellStyle name="Normal 84 2 2 2 3 13" xfId="17230" xr:uid="{00000000-0005-0000-0000-000056430000}"/>
    <cellStyle name="Normal 84 2 2 2 3 13 2" xfId="17231" xr:uid="{00000000-0005-0000-0000-000057430000}"/>
    <cellStyle name="Normal 84 2 2 2 3 2" xfId="17232" xr:uid="{00000000-0005-0000-0000-000058430000}"/>
    <cellStyle name="Normal 84 2 2 2 3 2 10" xfId="17233" xr:uid="{00000000-0005-0000-0000-000059430000}"/>
    <cellStyle name="Normal 84 2 2 2 3 2 10 2" xfId="17234" xr:uid="{00000000-0005-0000-0000-00005A430000}"/>
    <cellStyle name="Normal 84 2 2 2 3 2 10 2 2" xfId="17235" xr:uid="{00000000-0005-0000-0000-00005B430000}"/>
    <cellStyle name="Normal 84 2 2 2 3 2 10 2 2 2" xfId="17236" xr:uid="{00000000-0005-0000-0000-00005C430000}"/>
    <cellStyle name="Normal 84 2 2 2 3 2 10 3" xfId="17237" xr:uid="{00000000-0005-0000-0000-00005D430000}"/>
    <cellStyle name="Normal 84 2 2 2 3 2 11" xfId="17238" xr:uid="{00000000-0005-0000-0000-00005E430000}"/>
    <cellStyle name="Normal 84 2 2 2 3 2 12" xfId="17239" xr:uid="{00000000-0005-0000-0000-00005F430000}"/>
    <cellStyle name="Normal 84 2 2 2 3 2 12 2" xfId="17240" xr:uid="{00000000-0005-0000-0000-000060430000}"/>
    <cellStyle name="Normal 84 2 2 2 3 2 2" xfId="17241" xr:uid="{00000000-0005-0000-0000-000061430000}"/>
    <cellStyle name="Normal 84 2 2 2 3 2 2 10" xfId="17242" xr:uid="{00000000-0005-0000-0000-000062430000}"/>
    <cellStyle name="Normal 84 2 2 2 3 2 2 10 2" xfId="17243" xr:uid="{00000000-0005-0000-0000-000063430000}"/>
    <cellStyle name="Normal 84 2 2 2 3 2 2 2" xfId="17244" xr:uid="{00000000-0005-0000-0000-000064430000}"/>
    <cellStyle name="Normal 84 2 2 2 3 2 2 2 10" xfId="17245" xr:uid="{00000000-0005-0000-0000-000065430000}"/>
    <cellStyle name="Normal 84 2 2 2 3 2 2 2 10 2" xfId="17246" xr:uid="{00000000-0005-0000-0000-000066430000}"/>
    <cellStyle name="Normal 84 2 2 2 3 2 2 2 2" xfId="17247" xr:uid="{00000000-0005-0000-0000-000067430000}"/>
    <cellStyle name="Normal 84 2 2 2 3 2 2 2 2 2" xfId="17248" xr:uid="{00000000-0005-0000-0000-000068430000}"/>
    <cellStyle name="Normal 84 2 2 2 3 2 2 2 2 2 2" xfId="17249" xr:uid="{00000000-0005-0000-0000-000069430000}"/>
    <cellStyle name="Normal 84 2 2 2 3 2 2 2 2 2 2 2" xfId="17250" xr:uid="{00000000-0005-0000-0000-00006A430000}"/>
    <cellStyle name="Normal 84 2 2 2 3 2 2 2 2 2 2 2 2" xfId="17251" xr:uid="{00000000-0005-0000-0000-00006B430000}"/>
    <cellStyle name="Normal 84 2 2 2 3 2 2 2 2 2 2 2 2 2" xfId="17252" xr:uid="{00000000-0005-0000-0000-00006C430000}"/>
    <cellStyle name="Normal 84 2 2 2 3 2 2 2 2 2 2 2 2 2 2" xfId="17253" xr:uid="{00000000-0005-0000-0000-00006D430000}"/>
    <cellStyle name="Normal 84 2 2 2 3 2 2 2 2 2 2 2 2 2 2 2" xfId="17254" xr:uid="{00000000-0005-0000-0000-00006E430000}"/>
    <cellStyle name="Normal 84 2 2 2 3 2 2 2 2 2 2 2 3" xfId="17255" xr:uid="{00000000-0005-0000-0000-00006F430000}"/>
    <cellStyle name="Normal 84 2 2 2 3 2 2 2 2 2 2 3" xfId="17256" xr:uid="{00000000-0005-0000-0000-000070430000}"/>
    <cellStyle name="Normal 84 2 2 2 3 2 2 2 2 2 2 4" xfId="17257" xr:uid="{00000000-0005-0000-0000-000071430000}"/>
    <cellStyle name="Normal 84 2 2 2 3 2 2 2 2 2 2 4 2" xfId="17258" xr:uid="{00000000-0005-0000-0000-000072430000}"/>
    <cellStyle name="Normal 84 2 2 2 3 2 2 2 2 2 3" xfId="17259" xr:uid="{00000000-0005-0000-0000-000073430000}"/>
    <cellStyle name="Normal 84 2 2 2 3 2 2 2 2 2 3 2" xfId="17260" xr:uid="{00000000-0005-0000-0000-000074430000}"/>
    <cellStyle name="Normal 84 2 2 2 3 2 2 2 2 2 3 2 2" xfId="17261" xr:uid="{00000000-0005-0000-0000-000075430000}"/>
    <cellStyle name="Normal 84 2 2 2 3 2 2 2 2 2 3 2 2 2" xfId="17262" xr:uid="{00000000-0005-0000-0000-000076430000}"/>
    <cellStyle name="Normal 84 2 2 2 3 2 2 2 2 2 3 3" xfId="17263" xr:uid="{00000000-0005-0000-0000-000077430000}"/>
    <cellStyle name="Normal 84 2 2 2 3 2 2 2 2 2 4" xfId="17264" xr:uid="{00000000-0005-0000-0000-000078430000}"/>
    <cellStyle name="Normal 84 2 2 2 3 2 2 2 2 2 4 2" xfId="17265" xr:uid="{00000000-0005-0000-0000-000079430000}"/>
    <cellStyle name="Normal 84 2 2 2 3 2 2 2 2 3" xfId="17266" xr:uid="{00000000-0005-0000-0000-00007A430000}"/>
    <cellStyle name="Normal 84 2 2 2 3 2 2 2 2 4" xfId="17267" xr:uid="{00000000-0005-0000-0000-00007B430000}"/>
    <cellStyle name="Normal 84 2 2 2 3 2 2 2 2 5" xfId="17268" xr:uid="{00000000-0005-0000-0000-00007C430000}"/>
    <cellStyle name="Normal 84 2 2 2 3 2 2 2 2 5 2" xfId="17269" xr:uid="{00000000-0005-0000-0000-00007D430000}"/>
    <cellStyle name="Normal 84 2 2 2 3 2 2 2 2 5 2 2" xfId="17270" xr:uid="{00000000-0005-0000-0000-00007E430000}"/>
    <cellStyle name="Normal 84 2 2 2 3 2 2 2 2 5 2 2 2" xfId="17271" xr:uid="{00000000-0005-0000-0000-00007F430000}"/>
    <cellStyle name="Normal 84 2 2 2 3 2 2 2 2 5 3" xfId="17272" xr:uid="{00000000-0005-0000-0000-000080430000}"/>
    <cellStyle name="Normal 84 2 2 2 3 2 2 2 2 6" xfId="17273" xr:uid="{00000000-0005-0000-0000-000081430000}"/>
    <cellStyle name="Normal 84 2 2 2 3 2 2 2 2 7" xfId="17274" xr:uid="{00000000-0005-0000-0000-000082430000}"/>
    <cellStyle name="Normal 84 2 2 2 3 2 2 2 2 7 2" xfId="17275" xr:uid="{00000000-0005-0000-0000-000083430000}"/>
    <cellStyle name="Normal 84 2 2 2 3 2 2 2 3" xfId="17276" xr:uid="{00000000-0005-0000-0000-000084430000}"/>
    <cellStyle name="Normal 84 2 2 2 3 2 2 2 4" xfId="17277" xr:uid="{00000000-0005-0000-0000-000085430000}"/>
    <cellStyle name="Normal 84 2 2 2 3 2 2 2 5" xfId="17278" xr:uid="{00000000-0005-0000-0000-000086430000}"/>
    <cellStyle name="Normal 84 2 2 2 3 2 2 2 6" xfId="17279" xr:uid="{00000000-0005-0000-0000-000087430000}"/>
    <cellStyle name="Normal 84 2 2 2 3 2 2 2 6 2" xfId="17280" xr:uid="{00000000-0005-0000-0000-000088430000}"/>
    <cellStyle name="Normal 84 2 2 2 3 2 2 2 6 2 2" xfId="17281" xr:uid="{00000000-0005-0000-0000-000089430000}"/>
    <cellStyle name="Normal 84 2 2 2 3 2 2 2 6 2 2 2" xfId="17282" xr:uid="{00000000-0005-0000-0000-00008A430000}"/>
    <cellStyle name="Normal 84 2 2 2 3 2 2 2 6 2 2 2 2" xfId="17283" xr:uid="{00000000-0005-0000-0000-00008B430000}"/>
    <cellStyle name="Normal 84 2 2 2 3 2 2 2 6 2 2 2 2 2" xfId="17284" xr:uid="{00000000-0005-0000-0000-00008C430000}"/>
    <cellStyle name="Normal 84 2 2 2 3 2 2 2 6 2 2 3" xfId="17285" xr:uid="{00000000-0005-0000-0000-00008D430000}"/>
    <cellStyle name="Normal 84 2 2 2 3 2 2 2 6 2 3" xfId="17286" xr:uid="{00000000-0005-0000-0000-00008E430000}"/>
    <cellStyle name="Normal 84 2 2 2 3 2 2 2 6 2 4" xfId="17287" xr:uid="{00000000-0005-0000-0000-00008F430000}"/>
    <cellStyle name="Normal 84 2 2 2 3 2 2 2 6 2 4 2" xfId="17288" xr:uid="{00000000-0005-0000-0000-000090430000}"/>
    <cellStyle name="Normal 84 2 2 2 3 2 2 2 6 3" xfId="17289" xr:uid="{00000000-0005-0000-0000-000091430000}"/>
    <cellStyle name="Normal 84 2 2 2 3 2 2 2 6 3 2" xfId="17290" xr:uid="{00000000-0005-0000-0000-000092430000}"/>
    <cellStyle name="Normal 84 2 2 2 3 2 2 2 6 3 2 2" xfId="17291" xr:uid="{00000000-0005-0000-0000-000093430000}"/>
    <cellStyle name="Normal 84 2 2 2 3 2 2 2 6 3 2 2 2" xfId="17292" xr:uid="{00000000-0005-0000-0000-000094430000}"/>
    <cellStyle name="Normal 84 2 2 2 3 2 2 2 6 3 3" xfId="17293" xr:uid="{00000000-0005-0000-0000-000095430000}"/>
    <cellStyle name="Normal 84 2 2 2 3 2 2 2 6 4" xfId="17294" xr:uid="{00000000-0005-0000-0000-000096430000}"/>
    <cellStyle name="Normal 84 2 2 2 3 2 2 2 6 4 2" xfId="17295" xr:uid="{00000000-0005-0000-0000-000097430000}"/>
    <cellStyle name="Normal 84 2 2 2 3 2 2 2 7" xfId="17296" xr:uid="{00000000-0005-0000-0000-000098430000}"/>
    <cellStyle name="Normal 84 2 2 2 3 2 2 2 8" xfId="17297" xr:uid="{00000000-0005-0000-0000-000099430000}"/>
    <cellStyle name="Normal 84 2 2 2 3 2 2 2 8 2" xfId="17298" xr:uid="{00000000-0005-0000-0000-00009A430000}"/>
    <cellStyle name="Normal 84 2 2 2 3 2 2 2 8 2 2" xfId="17299" xr:uid="{00000000-0005-0000-0000-00009B430000}"/>
    <cellStyle name="Normal 84 2 2 2 3 2 2 2 8 2 2 2" xfId="17300" xr:uid="{00000000-0005-0000-0000-00009C430000}"/>
    <cellStyle name="Normal 84 2 2 2 3 2 2 2 8 3" xfId="17301" xr:uid="{00000000-0005-0000-0000-00009D430000}"/>
    <cellStyle name="Normal 84 2 2 2 3 2 2 2 9" xfId="17302" xr:uid="{00000000-0005-0000-0000-00009E430000}"/>
    <cellStyle name="Normal 84 2 2 2 3 2 2 3" xfId="17303" xr:uid="{00000000-0005-0000-0000-00009F430000}"/>
    <cellStyle name="Normal 84 2 2 2 3 2 2 3 2" xfId="17304" xr:uid="{00000000-0005-0000-0000-0000A0430000}"/>
    <cellStyle name="Normal 84 2 2 2 3 2 2 3 2 2" xfId="17305" xr:uid="{00000000-0005-0000-0000-0000A1430000}"/>
    <cellStyle name="Normal 84 2 2 2 3 2 2 3 2 2 2" xfId="17306" xr:uid="{00000000-0005-0000-0000-0000A2430000}"/>
    <cellStyle name="Normal 84 2 2 2 3 2 2 3 2 2 2 2" xfId="17307" xr:uid="{00000000-0005-0000-0000-0000A3430000}"/>
    <cellStyle name="Normal 84 2 2 2 3 2 2 3 2 2 2 2 2" xfId="17308" xr:uid="{00000000-0005-0000-0000-0000A4430000}"/>
    <cellStyle name="Normal 84 2 2 2 3 2 2 3 2 2 2 2 2 2" xfId="17309" xr:uid="{00000000-0005-0000-0000-0000A5430000}"/>
    <cellStyle name="Normal 84 2 2 2 3 2 2 3 2 2 2 3" xfId="17310" xr:uid="{00000000-0005-0000-0000-0000A6430000}"/>
    <cellStyle name="Normal 84 2 2 2 3 2 2 3 2 2 3" xfId="17311" xr:uid="{00000000-0005-0000-0000-0000A7430000}"/>
    <cellStyle name="Normal 84 2 2 2 3 2 2 3 2 2 4" xfId="17312" xr:uid="{00000000-0005-0000-0000-0000A8430000}"/>
    <cellStyle name="Normal 84 2 2 2 3 2 2 3 2 2 4 2" xfId="17313" xr:uid="{00000000-0005-0000-0000-0000A9430000}"/>
    <cellStyle name="Normal 84 2 2 2 3 2 2 3 2 3" xfId="17314" xr:uid="{00000000-0005-0000-0000-0000AA430000}"/>
    <cellStyle name="Normal 84 2 2 2 3 2 2 3 2 3 2" xfId="17315" xr:uid="{00000000-0005-0000-0000-0000AB430000}"/>
    <cellStyle name="Normal 84 2 2 2 3 2 2 3 2 3 2 2" xfId="17316" xr:uid="{00000000-0005-0000-0000-0000AC430000}"/>
    <cellStyle name="Normal 84 2 2 2 3 2 2 3 2 3 2 2 2" xfId="17317" xr:uid="{00000000-0005-0000-0000-0000AD430000}"/>
    <cellStyle name="Normal 84 2 2 2 3 2 2 3 2 3 3" xfId="17318" xr:uid="{00000000-0005-0000-0000-0000AE430000}"/>
    <cellStyle name="Normal 84 2 2 2 3 2 2 3 2 4" xfId="17319" xr:uid="{00000000-0005-0000-0000-0000AF430000}"/>
    <cellStyle name="Normal 84 2 2 2 3 2 2 3 2 4 2" xfId="17320" xr:uid="{00000000-0005-0000-0000-0000B0430000}"/>
    <cellStyle name="Normal 84 2 2 2 3 2 2 3 3" xfId="17321" xr:uid="{00000000-0005-0000-0000-0000B1430000}"/>
    <cellStyle name="Normal 84 2 2 2 3 2 2 3 4" xfId="17322" xr:uid="{00000000-0005-0000-0000-0000B2430000}"/>
    <cellStyle name="Normal 84 2 2 2 3 2 2 3 5" xfId="17323" xr:uid="{00000000-0005-0000-0000-0000B3430000}"/>
    <cellStyle name="Normal 84 2 2 2 3 2 2 3 5 2" xfId="17324" xr:uid="{00000000-0005-0000-0000-0000B4430000}"/>
    <cellStyle name="Normal 84 2 2 2 3 2 2 3 5 2 2" xfId="17325" xr:uid="{00000000-0005-0000-0000-0000B5430000}"/>
    <cellStyle name="Normal 84 2 2 2 3 2 2 3 5 2 2 2" xfId="17326" xr:uid="{00000000-0005-0000-0000-0000B6430000}"/>
    <cellStyle name="Normal 84 2 2 2 3 2 2 3 5 3" xfId="17327" xr:uid="{00000000-0005-0000-0000-0000B7430000}"/>
    <cellStyle name="Normal 84 2 2 2 3 2 2 3 6" xfId="17328" xr:uid="{00000000-0005-0000-0000-0000B8430000}"/>
    <cellStyle name="Normal 84 2 2 2 3 2 2 3 7" xfId="17329" xr:uid="{00000000-0005-0000-0000-0000B9430000}"/>
    <cellStyle name="Normal 84 2 2 2 3 2 2 3 7 2" xfId="17330" xr:uid="{00000000-0005-0000-0000-0000BA430000}"/>
    <cellStyle name="Normal 84 2 2 2 3 2 2 4" xfId="17331" xr:uid="{00000000-0005-0000-0000-0000BB430000}"/>
    <cellStyle name="Normal 84 2 2 2 3 2 2 5" xfId="17332" xr:uid="{00000000-0005-0000-0000-0000BC430000}"/>
    <cellStyle name="Normal 84 2 2 2 3 2 2 6" xfId="17333" xr:uid="{00000000-0005-0000-0000-0000BD430000}"/>
    <cellStyle name="Normal 84 2 2 2 3 2 2 6 2" xfId="17334" xr:uid="{00000000-0005-0000-0000-0000BE430000}"/>
    <cellStyle name="Normal 84 2 2 2 3 2 2 6 2 2" xfId="17335" xr:uid="{00000000-0005-0000-0000-0000BF430000}"/>
    <cellStyle name="Normal 84 2 2 2 3 2 2 6 2 2 2" xfId="17336" xr:uid="{00000000-0005-0000-0000-0000C0430000}"/>
    <cellStyle name="Normal 84 2 2 2 3 2 2 6 2 2 2 2" xfId="17337" xr:uid="{00000000-0005-0000-0000-0000C1430000}"/>
    <cellStyle name="Normal 84 2 2 2 3 2 2 6 2 2 2 2 2" xfId="17338" xr:uid="{00000000-0005-0000-0000-0000C2430000}"/>
    <cellStyle name="Normal 84 2 2 2 3 2 2 6 2 2 3" xfId="17339" xr:uid="{00000000-0005-0000-0000-0000C3430000}"/>
    <cellStyle name="Normal 84 2 2 2 3 2 2 6 2 3" xfId="17340" xr:uid="{00000000-0005-0000-0000-0000C4430000}"/>
    <cellStyle name="Normal 84 2 2 2 3 2 2 6 2 4" xfId="17341" xr:uid="{00000000-0005-0000-0000-0000C5430000}"/>
    <cellStyle name="Normal 84 2 2 2 3 2 2 6 2 4 2" xfId="17342" xr:uid="{00000000-0005-0000-0000-0000C6430000}"/>
    <cellStyle name="Normal 84 2 2 2 3 2 2 6 3" xfId="17343" xr:uid="{00000000-0005-0000-0000-0000C7430000}"/>
    <cellStyle name="Normal 84 2 2 2 3 2 2 6 3 2" xfId="17344" xr:uid="{00000000-0005-0000-0000-0000C8430000}"/>
    <cellStyle name="Normal 84 2 2 2 3 2 2 6 3 2 2" xfId="17345" xr:uid="{00000000-0005-0000-0000-0000C9430000}"/>
    <cellStyle name="Normal 84 2 2 2 3 2 2 6 3 2 2 2" xfId="17346" xr:uid="{00000000-0005-0000-0000-0000CA430000}"/>
    <cellStyle name="Normal 84 2 2 2 3 2 2 6 3 3" xfId="17347" xr:uid="{00000000-0005-0000-0000-0000CB430000}"/>
    <cellStyle name="Normal 84 2 2 2 3 2 2 6 4" xfId="17348" xr:uid="{00000000-0005-0000-0000-0000CC430000}"/>
    <cellStyle name="Normal 84 2 2 2 3 2 2 6 4 2" xfId="17349" xr:uid="{00000000-0005-0000-0000-0000CD430000}"/>
    <cellStyle name="Normal 84 2 2 2 3 2 2 7" xfId="17350" xr:uid="{00000000-0005-0000-0000-0000CE430000}"/>
    <cellStyle name="Normal 84 2 2 2 3 2 2 8" xfId="17351" xr:uid="{00000000-0005-0000-0000-0000CF430000}"/>
    <cellStyle name="Normal 84 2 2 2 3 2 2 8 2" xfId="17352" xr:uid="{00000000-0005-0000-0000-0000D0430000}"/>
    <cellStyle name="Normal 84 2 2 2 3 2 2 8 2 2" xfId="17353" xr:uid="{00000000-0005-0000-0000-0000D1430000}"/>
    <cellStyle name="Normal 84 2 2 2 3 2 2 8 2 2 2" xfId="17354" xr:uid="{00000000-0005-0000-0000-0000D2430000}"/>
    <cellStyle name="Normal 84 2 2 2 3 2 2 8 3" xfId="17355" xr:uid="{00000000-0005-0000-0000-0000D3430000}"/>
    <cellStyle name="Normal 84 2 2 2 3 2 2 9" xfId="17356" xr:uid="{00000000-0005-0000-0000-0000D4430000}"/>
    <cellStyle name="Normal 84 2 2 2 3 2 3" xfId="17357" xr:uid="{00000000-0005-0000-0000-0000D5430000}"/>
    <cellStyle name="Normal 84 2 2 2 3 2 4" xfId="17358" xr:uid="{00000000-0005-0000-0000-0000D6430000}"/>
    <cellStyle name="Normal 84 2 2 2 3 2 4 2" xfId="17359" xr:uid="{00000000-0005-0000-0000-0000D7430000}"/>
    <cellStyle name="Normal 84 2 2 2 3 2 4 2 2" xfId="17360" xr:uid="{00000000-0005-0000-0000-0000D8430000}"/>
    <cellStyle name="Normal 84 2 2 2 3 2 4 2 2 2" xfId="17361" xr:uid="{00000000-0005-0000-0000-0000D9430000}"/>
    <cellStyle name="Normal 84 2 2 2 3 2 4 2 2 2 2" xfId="17362" xr:uid="{00000000-0005-0000-0000-0000DA430000}"/>
    <cellStyle name="Normal 84 2 2 2 3 2 4 2 2 2 2 2" xfId="17363" xr:uid="{00000000-0005-0000-0000-0000DB430000}"/>
    <cellStyle name="Normal 84 2 2 2 3 2 4 2 2 2 2 2 2" xfId="17364" xr:uid="{00000000-0005-0000-0000-0000DC430000}"/>
    <cellStyle name="Normal 84 2 2 2 3 2 4 2 2 2 3" xfId="17365" xr:uid="{00000000-0005-0000-0000-0000DD430000}"/>
    <cellStyle name="Normal 84 2 2 2 3 2 4 2 2 3" xfId="17366" xr:uid="{00000000-0005-0000-0000-0000DE430000}"/>
    <cellStyle name="Normal 84 2 2 2 3 2 4 2 2 4" xfId="17367" xr:uid="{00000000-0005-0000-0000-0000DF430000}"/>
    <cellStyle name="Normal 84 2 2 2 3 2 4 2 2 4 2" xfId="17368" xr:uid="{00000000-0005-0000-0000-0000E0430000}"/>
    <cellStyle name="Normal 84 2 2 2 3 2 4 2 3" xfId="17369" xr:uid="{00000000-0005-0000-0000-0000E1430000}"/>
    <cellStyle name="Normal 84 2 2 2 3 2 4 2 3 2" xfId="17370" xr:uid="{00000000-0005-0000-0000-0000E2430000}"/>
    <cellStyle name="Normal 84 2 2 2 3 2 4 2 3 2 2" xfId="17371" xr:uid="{00000000-0005-0000-0000-0000E3430000}"/>
    <cellStyle name="Normal 84 2 2 2 3 2 4 2 3 2 2 2" xfId="17372" xr:uid="{00000000-0005-0000-0000-0000E4430000}"/>
    <cellStyle name="Normal 84 2 2 2 3 2 4 2 3 3" xfId="17373" xr:uid="{00000000-0005-0000-0000-0000E5430000}"/>
    <cellStyle name="Normal 84 2 2 2 3 2 4 2 4" xfId="17374" xr:uid="{00000000-0005-0000-0000-0000E6430000}"/>
    <cellStyle name="Normal 84 2 2 2 3 2 4 2 4 2" xfId="17375" xr:uid="{00000000-0005-0000-0000-0000E7430000}"/>
    <cellStyle name="Normal 84 2 2 2 3 2 4 3" xfId="17376" xr:uid="{00000000-0005-0000-0000-0000E8430000}"/>
    <cellStyle name="Normal 84 2 2 2 3 2 4 4" xfId="17377" xr:uid="{00000000-0005-0000-0000-0000E9430000}"/>
    <cellStyle name="Normal 84 2 2 2 3 2 4 5" xfId="17378" xr:uid="{00000000-0005-0000-0000-0000EA430000}"/>
    <cellStyle name="Normal 84 2 2 2 3 2 4 5 2" xfId="17379" xr:uid="{00000000-0005-0000-0000-0000EB430000}"/>
    <cellStyle name="Normal 84 2 2 2 3 2 4 5 2 2" xfId="17380" xr:uid="{00000000-0005-0000-0000-0000EC430000}"/>
    <cellStyle name="Normal 84 2 2 2 3 2 4 5 2 2 2" xfId="17381" xr:uid="{00000000-0005-0000-0000-0000ED430000}"/>
    <cellStyle name="Normal 84 2 2 2 3 2 4 5 3" xfId="17382" xr:uid="{00000000-0005-0000-0000-0000EE430000}"/>
    <cellStyle name="Normal 84 2 2 2 3 2 4 6" xfId="17383" xr:uid="{00000000-0005-0000-0000-0000EF430000}"/>
    <cellStyle name="Normal 84 2 2 2 3 2 4 7" xfId="17384" xr:uid="{00000000-0005-0000-0000-0000F0430000}"/>
    <cellStyle name="Normal 84 2 2 2 3 2 4 7 2" xfId="17385" xr:uid="{00000000-0005-0000-0000-0000F1430000}"/>
    <cellStyle name="Normal 84 2 2 2 3 2 5" xfId="17386" xr:uid="{00000000-0005-0000-0000-0000F2430000}"/>
    <cellStyle name="Normal 84 2 2 2 3 2 6" xfId="17387" xr:uid="{00000000-0005-0000-0000-0000F3430000}"/>
    <cellStyle name="Normal 84 2 2 2 3 2 7" xfId="17388" xr:uid="{00000000-0005-0000-0000-0000F4430000}"/>
    <cellStyle name="Normal 84 2 2 2 3 2 8" xfId="17389" xr:uid="{00000000-0005-0000-0000-0000F5430000}"/>
    <cellStyle name="Normal 84 2 2 2 3 2 8 2" xfId="17390" xr:uid="{00000000-0005-0000-0000-0000F6430000}"/>
    <cellStyle name="Normal 84 2 2 2 3 2 8 2 2" xfId="17391" xr:uid="{00000000-0005-0000-0000-0000F7430000}"/>
    <cellStyle name="Normal 84 2 2 2 3 2 8 2 2 2" xfId="17392" xr:uid="{00000000-0005-0000-0000-0000F8430000}"/>
    <cellStyle name="Normal 84 2 2 2 3 2 8 2 2 2 2" xfId="17393" xr:uid="{00000000-0005-0000-0000-0000F9430000}"/>
    <cellStyle name="Normal 84 2 2 2 3 2 8 2 2 2 2 2" xfId="17394" xr:uid="{00000000-0005-0000-0000-0000FA430000}"/>
    <cellStyle name="Normal 84 2 2 2 3 2 8 2 2 3" xfId="17395" xr:uid="{00000000-0005-0000-0000-0000FB430000}"/>
    <cellStyle name="Normal 84 2 2 2 3 2 8 2 3" xfId="17396" xr:uid="{00000000-0005-0000-0000-0000FC430000}"/>
    <cellStyle name="Normal 84 2 2 2 3 2 8 2 4" xfId="17397" xr:uid="{00000000-0005-0000-0000-0000FD430000}"/>
    <cellStyle name="Normal 84 2 2 2 3 2 8 2 4 2" xfId="17398" xr:uid="{00000000-0005-0000-0000-0000FE430000}"/>
    <cellStyle name="Normal 84 2 2 2 3 2 8 3" xfId="17399" xr:uid="{00000000-0005-0000-0000-0000FF430000}"/>
    <cellStyle name="Normal 84 2 2 2 3 2 8 3 2" xfId="17400" xr:uid="{00000000-0005-0000-0000-000000440000}"/>
    <cellStyle name="Normal 84 2 2 2 3 2 8 3 2 2" xfId="17401" xr:uid="{00000000-0005-0000-0000-000001440000}"/>
    <cellStyle name="Normal 84 2 2 2 3 2 8 3 2 2 2" xfId="17402" xr:uid="{00000000-0005-0000-0000-000002440000}"/>
    <cellStyle name="Normal 84 2 2 2 3 2 8 3 3" xfId="17403" xr:uid="{00000000-0005-0000-0000-000003440000}"/>
    <cellStyle name="Normal 84 2 2 2 3 2 8 4" xfId="17404" xr:uid="{00000000-0005-0000-0000-000004440000}"/>
    <cellStyle name="Normal 84 2 2 2 3 2 8 4 2" xfId="17405" xr:uid="{00000000-0005-0000-0000-000005440000}"/>
    <cellStyle name="Normal 84 2 2 2 3 2 9" xfId="17406" xr:uid="{00000000-0005-0000-0000-000006440000}"/>
    <cellStyle name="Normal 84 2 2 2 3 3" xfId="17407" xr:uid="{00000000-0005-0000-0000-000007440000}"/>
    <cellStyle name="Normal 84 2 2 2 3 4" xfId="17408" xr:uid="{00000000-0005-0000-0000-000008440000}"/>
    <cellStyle name="Normal 84 2 2 2 3 4 10" xfId="17409" xr:uid="{00000000-0005-0000-0000-000009440000}"/>
    <cellStyle name="Normal 84 2 2 2 3 4 10 2" xfId="17410" xr:uid="{00000000-0005-0000-0000-00000A440000}"/>
    <cellStyle name="Normal 84 2 2 2 3 4 2" xfId="17411" xr:uid="{00000000-0005-0000-0000-00000B440000}"/>
    <cellStyle name="Normal 84 2 2 2 3 4 2 10" xfId="17412" xr:uid="{00000000-0005-0000-0000-00000C440000}"/>
    <cellStyle name="Normal 84 2 2 2 3 4 2 10 2" xfId="17413" xr:uid="{00000000-0005-0000-0000-00000D440000}"/>
    <cellStyle name="Normal 84 2 2 2 3 4 2 2" xfId="17414" xr:uid="{00000000-0005-0000-0000-00000E440000}"/>
    <cellStyle name="Normal 84 2 2 2 3 4 2 2 2" xfId="17415" xr:uid="{00000000-0005-0000-0000-00000F440000}"/>
    <cellStyle name="Normal 84 2 2 2 3 4 2 2 2 2" xfId="17416" xr:uid="{00000000-0005-0000-0000-000010440000}"/>
    <cellStyle name="Normal 84 2 2 2 3 4 2 2 2 2 2" xfId="17417" xr:uid="{00000000-0005-0000-0000-000011440000}"/>
    <cellStyle name="Normal 84 2 2 2 3 4 2 2 2 2 2 2" xfId="17418" xr:uid="{00000000-0005-0000-0000-000012440000}"/>
    <cellStyle name="Normal 84 2 2 2 3 4 2 2 2 2 2 2 2" xfId="17419" xr:uid="{00000000-0005-0000-0000-000013440000}"/>
    <cellStyle name="Normal 84 2 2 2 3 4 2 2 2 2 2 2 2 2" xfId="17420" xr:uid="{00000000-0005-0000-0000-000014440000}"/>
    <cellStyle name="Normal 84 2 2 2 3 4 2 2 2 2 2 3" xfId="17421" xr:uid="{00000000-0005-0000-0000-000015440000}"/>
    <cellStyle name="Normal 84 2 2 2 3 4 2 2 2 2 3" xfId="17422" xr:uid="{00000000-0005-0000-0000-000016440000}"/>
    <cellStyle name="Normal 84 2 2 2 3 4 2 2 2 2 4" xfId="17423" xr:uid="{00000000-0005-0000-0000-000017440000}"/>
    <cellStyle name="Normal 84 2 2 2 3 4 2 2 2 2 4 2" xfId="17424" xr:uid="{00000000-0005-0000-0000-000018440000}"/>
    <cellStyle name="Normal 84 2 2 2 3 4 2 2 2 3" xfId="17425" xr:uid="{00000000-0005-0000-0000-000019440000}"/>
    <cellStyle name="Normal 84 2 2 2 3 4 2 2 2 3 2" xfId="17426" xr:uid="{00000000-0005-0000-0000-00001A440000}"/>
    <cellStyle name="Normal 84 2 2 2 3 4 2 2 2 3 2 2" xfId="17427" xr:uid="{00000000-0005-0000-0000-00001B440000}"/>
    <cellStyle name="Normal 84 2 2 2 3 4 2 2 2 3 2 2 2" xfId="17428" xr:uid="{00000000-0005-0000-0000-00001C440000}"/>
    <cellStyle name="Normal 84 2 2 2 3 4 2 2 2 3 3" xfId="17429" xr:uid="{00000000-0005-0000-0000-00001D440000}"/>
    <cellStyle name="Normal 84 2 2 2 3 4 2 2 2 4" xfId="17430" xr:uid="{00000000-0005-0000-0000-00001E440000}"/>
    <cellStyle name="Normal 84 2 2 2 3 4 2 2 2 4 2" xfId="17431" xr:uid="{00000000-0005-0000-0000-00001F440000}"/>
    <cellStyle name="Normal 84 2 2 2 3 4 2 2 3" xfId="17432" xr:uid="{00000000-0005-0000-0000-000020440000}"/>
    <cellStyle name="Normal 84 2 2 2 3 4 2 2 4" xfId="17433" xr:uid="{00000000-0005-0000-0000-000021440000}"/>
    <cellStyle name="Normal 84 2 2 2 3 4 2 2 5" xfId="17434" xr:uid="{00000000-0005-0000-0000-000022440000}"/>
    <cellStyle name="Normal 84 2 2 2 3 4 2 2 5 2" xfId="17435" xr:uid="{00000000-0005-0000-0000-000023440000}"/>
    <cellStyle name="Normal 84 2 2 2 3 4 2 2 5 2 2" xfId="17436" xr:uid="{00000000-0005-0000-0000-000024440000}"/>
    <cellStyle name="Normal 84 2 2 2 3 4 2 2 5 2 2 2" xfId="17437" xr:uid="{00000000-0005-0000-0000-000025440000}"/>
    <cellStyle name="Normal 84 2 2 2 3 4 2 2 5 3" xfId="17438" xr:uid="{00000000-0005-0000-0000-000026440000}"/>
    <cellStyle name="Normal 84 2 2 2 3 4 2 2 6" xfId="17439" xr:uid="{00000000-0005-0000-0000-000027440000}"/>
    <cellStyle name="Normal 84 2 2 2 3 4 2 2 7" xfId="17440" xr:uid="{00000000-0005-0000-0000-000028440000}"/>
    <cellStyle name="Normal 84 2 2 2 3 4 2 2 7 2" xfId="17441" xr:uid="{00000000-0005-0000-0000-000029440000}"/>
    <cellStyle name="Normal 84 2 2 2 3 4 2 3" xfId="17442" xr:uid="{00000000-0005-0000-0000-00002A440000}"/>
    <cellStyle name="Normal 84 2 2 2 3 4 2 4" xfId="17443" xr:uid="{00000000-0005-0000-0000-00002B440000}"/>
    <cellStyle name="Normal 84 2 2 2 3 4 2 5" xfId="17444" xr:uid="{00000000-0005-0000-0000-00002C440000}"/>
    <cellStyle name="Normal 84 2 2 2 3 4 2 6" xfId="17445" xr:uid="{00000000-0005-0000-0000-00002D440000}"/>
    <cellStyle name="Normal 84 2 2 2 3 4 2 6 2" xfId="17446" xr:uid="{00000000-0005-0000-0000-00002E440000}"/>
    <cellStyle name="Normal 84 2 2 2 3 4 2 6 2 2" xfId="17447" xr:uid="{00000000-0005-0000-0000-00002F440000}"/>
    <cellStyle name="Normal 84 2 2 2 3 4 2 6 2 2 2" xfId="17448" xr:uid="{00000000-0005-0000-0000-000030440000}"/>
    <cellStyle name="Normal 84 2 2 2 3 4 2 6 2 2 2 2" xfId="17449" xr:uid="{00000000-0005-0000-0000-000031440000}"/>
    <cellStyle name="Normal 84 2 2 2 3 4 2 6 2 2 2 2 2" xfId="17450" xr:uid="{00000000-0005-0000-0000-000032440000}"/>
    <cellStyle name="Normal 84 2 2 2 3 4 2 6 2 2 3" xfId="17451" xr:uid="{00000000-0005-0000-0000-000033440000}"/>
    <cellStyle name="Normal 84 2 2 2 3 4 2 6 2 3" xfId="17452" xr:uid="{00000000-0005-0000-0000-000034440000}"/>
    <cellStyle name="Normal 84 2 2 2 3 4 2 6 2 4" xfId="17453" xr:uid="{00000000-0005-0000-0000-000035440000}"/>
    <cellStyle name="Normal 84 2 2 2 3 4 2 6 2 4 2" xfId="17454" xr:uid="{00000000-0005-0000-0000-000036440000}"/>
    <cellStyle name="Normal 84 2 2 2 3 4 2 6 3" xfId="17455" xr:uid="{00000000-0005-0000-0000-000037440000}"/>
    <cellStyle name="Normal 84 2 2 2 3 4 2 6 3 2" xfId="17456" xr:uid="{00000000-0005-0000-0000-000038440000}"/>
    <cellStyle name="Normal 84 2 2 2 3 4 2 6 3 2 2" xfId="17457" xr:uid="{00000000-0005-0000-0000-000039440000}"/>
    <cellStyle name="Normal 84 2 2 2 3 4 2 6 3 2 2 2" xfId="17458" xr:uid="{00000000-0005-0000-0000-00003A440000}"/>
    <cellStyle name="Normal 84 2 2 2 3 4 2 6 3 3" xfId="17459" xr:uid="{00000000-0005-0000-0000-00003B440000}"/>
    <cellStyle name="Normal 84 2 2 2 3 4 2 6 4" xfId="17460" xr:uid="{00000000-0005-0000-0000-00003C440000}"/>
    <cellStyle name="Normal 84 2 2 2 3 4 2 6 4 2" xfId="17461" xr:uid="{00000000-0005-0000-0000-00003D440000}"/>
    <cellStyle name="Normal 84 2 2 2 3 4 2 7" xfId="17462" xr:uid="{00000000-0005-0000-0000-00003E440000}"/>
    <cellStyle name="Normal 84 2 2 2 3 4 2 8" xfId="17463" xr:uid="{00000000-0005-0000-0000-00003F440000}"/>
    <cellStyle name="Normal 84 2 2 2 3 4 2 8 2" xfId="17464" xr:uid="{00000000-0005-0000-0000-000040440000}"/>
    <cellStyle name="Normal 84 2 2 2 3 4 2 8 2 2" xfId="17465" xr:uid="{00000000-0005-0000-0000-000041440000}"/>
    <cellStyle name="Normal 84 2 2 2 3 4 2 8 2 2 2" xfId="17466" xr:uid="{00000000-0005-0000-0000-000042440000}"/>
    <cellStyle name="Normal 84 2 2 2 3 4 2 8 3" xfId="17467" xr:uid="{00000000-0005-0000-0000-000043440000}"/>
    <cellStyle name="Normal 84 2 2 2 3 4 2 9" xfId="17468" xr:uid="{00000000-0005-0000-0000-000044440000}"/>
    <cellStyle name="Normal 84 2 2 2 3 4 3" xfId="17469" xr:uid="{00000000-0005-0000-0000-000045440000}"/>
    <cellStyle name="Normal 84 2 2 2 3 4 3 2" xfId="17470" xr:uid="{00000000-0005-0000-0000-000046440000}"/>
    <cellStyle name="Normal 84 2 2 2 3 4 3 2 2" xfId="17471" xr:uid="{00000000-0005-0000-0000-000047440000}"/>
    <cellStyle name="Normal 84 2 2 2 3 4 3 2 2 2" xfId="17472" xr:uid="{00000000-0005-0000-0000-000048440000}"/>
    <cellStyle name="Normal 84 2 2 2 3 4 3 2 2 2 2" xfId="17473" xr:uid="{00000000-0005-0000-0000-000049440000}"/>
    <cellStyle name="Normal 84 2 2 2 3 4 3 2 2 2 2 2" xfId="17474" xr:uid="{00000000-0005-0000-0000-00004A440000}"/>
    <cellStyle name="Normal 84 2 2 2 3 4 3 2 2 2 2 2 2" xfId="17475" xr:uid="{00000000-0005-0000-0000-00004B440000}"/>
    <cellStyle name="Normal 84 2 2 2 3 4 3 2 2 2 3" xfId="17476" xr:uid="{00000000-0005-0000-0000-00004C440000}"/>
    <cellStyle name="Normal 84 2 2 2 3 4 3 2 2 3" xfId="17477" xr:uid="{00000000-0005-0000-0000-00004D440000}"/>
    <cellStyle name="Normal 84 2 2 2 3 4 3 2 2 4" xfId="17478" xr:uid="{00000000-0005-0000-0000-00004E440000}"/>
    <cellStyle name="Normal 84 2 2 2 3 4 3 2 2 4 2" xfId="17479" xr:uid="{00000000-0005-0000-0000-00004F440000}"/>
    <cellStyle name="Normal 84 2 2 2 3 4 3 2 3" xfId="17480" xr:uid="{00000000-0005-0000-0000-000050440000}"/>
    <cellStyle name="Normal 84 2 2 2 3 4 3 2 3 2" xfId="17481" xr:uid="{00000000-0005-0000-0000-000051440000}"/>
    <cellStyle name="Normal 84 2 2 2 3 4 3 2 3 2 2" xfId="17482" xr:uid="{00000000-0005-0000-0000-000052440000}"/>
    <cellStyle name="Normal 84 2 2 2 3 4 3 2 3 2 2 2" xfId="17483" xr:uid="{00000000-0005-0000-0000-000053440000}"/>
    <cellStyle name="Normal 84 2 2 2 3 4 3 2 3 3" xfId="17484" xr:uid="{00000000-0005-0000-0000-000054440000}"/>
    <cellStyle name="Normal 84 2 2 2 3 4 3 2 4" xfId="17485" xr:uid="{00000000-0005-0000-0000-000055440000}"/>
    <cellStyle name="Normal 84 2 2 2 3 4 3 2 4 2" xfId="17486" xr:uid="{00000000-0005-0000-0000-000056440000}"/>
    <cellStyle name="Normal 84 2 2 2 3 4 3 3" xfId="17487" xr:uid="{00000000-0005-0000-0000-000057440000}"/>
    <cellStyle name="Normal 84 2 2 2 3 4 3 4" xfId="17488" xr:uid="{00000000-0005-0000-0000-000058440000}"/>
    <cellStyle name="Normal 84 2 2 2 3 4 3 5" xfId="17489" xr:uid="{00000000-0005-0000-0000-000059440000}"/>
    <cellStyle name="Normal 84 2 2 2 3 4 3 5 2" xfId="17490" xr:uid="{00000000-0005-0000-0000-00005A440000}"/>
    <cellStyle name="Normal 84 2 2 2 3 4 3 5 2 2" xfId="17491" xr:uid="{00000000-0005-0000-0000-00005B440000}"/>
    <cellStyle name="Normal 84 2 2 2 3 4 3 5 2 2 2" xfId="17492" xr:uid="{00000000-0005-0000-0000-00005C440000}"/>
    <cellStyle name="Normal 84 2 2 2 3 4 3 5 3" xfId="17493" xr:uid="{00000000-0005-0000-0000-00005D440000}"/>
    <cellStyle name="Normal 84 2 2 2 3 4 3 6" xfId="17494" xr:uid="{00000000-0005-0000-0000-00005E440000}"/>
    <cellStyle name="Normal 84 2 2 2 3 4 3 7" xfId="17495" xr:uid="{00000000-0005-0000-0000-00005F440000}"/>
    <cellStyle name="Normal 84 2 2 2 3 4 3 7 2" xfId="17496" xr:uid="{00000000-0005-0000-0000-000060440000}"/>
    <cellStyle name="Normal 84 2 2 2 3 4 4" xfId="17497" xr:uid="{00000000-0005-0000-0000-000061440000}"/>
    <cellStyle name="Normal 84 2 2 2 3 4 5" xfId="17498" xr:uid="{00000000-0005-0000-0000-000062440000}"/>
    <cellStyle name="Normal 84 2 2 2 3 4 6" xfId="17499" xr:uid="{00000000-0005-0000-0000-000063440000}"/>
    <cellStyle name="Normal 84 2 2 2 3 4 6 2" xfId="17500" xr:uid="{00000000-0005-0000-0000-000064440000}"/>
    <cellStyle name="Normal 84 2 2 2 3 4 6 2 2" xfId="17501" xr:uid="{00000000-0005-0000-0000-000065440000}"/>
    <cellStyle name="Normal 84 2 2 2 3 4 6 2 2 2" xfId="17502" xr:uid="{00000000-0005-0000-0000-000066440000}"/>
    <cellStyle name="Normal 84 2 2 2 3 4 6 2 2 2 2" xfId="17503" xr:uid="{00000000-0005-0000-0000-000067440000}"/>
    <cellStyle name="Normal 84 2 2 2 3 4 6 2 2 2 2 2" xfId="17504" xr:uid="{00000000-0005-0000-0000-000068440000}"/>
    <cellStyle name="Normal 84 2 2 2 3 4 6 2 2 3" xfId="17505" xr:uid="{00000000-0005-0000-0000-000069440000}"/>
    <cellStyle name="Normal 84 2 2 2 3 4 6 2 3" xfId="17506" xr:uid="{00000000-0005-0000-0000-00006A440000}"/>
    <cellStyle name="Normal 84 2 2 2 3 4 6 2 4" xfId="17507" xr:uid="{00000000-0005-0000-0000-00006B440000}"/>
    <cellStyle name="Normal 84 2 2 2 3 4 6 2 4 2" xfId="17508" xr:uid="{00000000-0005-0000-0000-00006C440000}"/>
    <cellStyle name="Normal 84 2 2 2 3 4 6 3" xfId="17509" xr:uid="{00000000-0005-0000-0000-00006D440000}"/>
    <cellStyle name="Normal 84 2 2 2 3 4 6 3 2" xfId="17510" xr:uid="{00000000-0005-0000-0000-00006E440000}"/>
    <cellStyle name="Normal 84 2 2 2 3 4 6 3 2 2" xfId="17511" xr:uid="{00000000-0005-0000-0000-00006F440000}"/>
    <cellStyle name="Normal 84 2 2 2 3 4 6 3 2 2 2" xfId="17512" xr:uid="{00000000-0005-0000-0000-000070440000}"/>
    <cellStyle name="Normal 84 2 2 2 3 4 6 3 3" xfId="17513" xr:uid="{00000000-0005-0000-0000-000071440000}"/>
    <cellStyle name="Normal 84 2 2 2 3 4 6 4" xfId="17514" xr:uid="{00000000-0005-0000-0000-000072440000}"/>
    <cellStyle name="Normal 84 2 2 2 3 4 6 4 2" xfId="17515" xr:uid="{00000000-0005-0000-0000-000073440000}"/>
    <cellStyle name="Normal 84 2 2 2 3 4 7" xfId="17516" xr:uid="{00000000-0005-0000-0000-000074440000}"/>
    <cellStyle name="Normal 84 2 2 2 3 4 8" xfId="17517" xr:uid="{00000000-0005-0000-0000-000075440000}"/>
    <cellStyle name="Normal 84 2 2 2 3 4 8 2" xfId="17518" xr:uid="{00000000-0005-0000-0000-000076440000}"/>
    <cellStyle name="Normal 84 2 2 2 3 4 8 2 2" xfId="17519" xr:uid="{00000000-0005-0000-0000-000077440000}"/>
    <cellStyle name="Normal 84 2 2 2 3 4 8 2 2 2" xfId="17520" xr:uid="{00000000-0005-0000-0000-000078440000}"/>
    <cellStyle name="Normal 84 2 2 2 3 4 8 3" xfId="17521" xr:uid="{00000000-0005-0000-0000-000079440000}"/>
    <cellStyle name="Normal 84 2 2 2 3 4 9" xfId="17522" xr:uid="{00000000-0005-0000-0000-00007A440000}"/>
    <cellStyle name="Normal 84 2 2 2 3 5" xfId="17523" xr:uid="{00000000-0005-0000-0000-00007B440000}"/>
    <cellStyle name="Normal 84 2 2 2 3 5 2" xfId="17524" xr:uid="{00000000-0005-0000-0000-00007C440000}"/>
    <cellStyle name="Normal 84 2 2 2 3 5 2 2" xfId="17525" xr:uid="{00000000-0005-0000-0000-00007D440000}"/>
    <cellStyle name="Normal 84 2 2 2 3 5 2 2 2" xfId="17526" xr:uid="{00000000-0005-0000-0000-00007E440000}"/>
    <cellStyle name="Normal 84 2 2 2 3 5 2 2 2 2" xfId="17527" xr:uid="{00000000-0005-0000-0000-00007F440000}"/>
    <cellStyle name="Normal 84 2 2 2 3 5 2 2 2 2 2" xfId="17528" xr:uid="{00000000-0005-0000-0000-000080440000}"/>
    <cellStyle name="Normal 84 2 2 2 3 5 2 2 2 2 2 2" xfId="17529" xr:uid="{00000000-0005-0000-0000-000081440000}"/>
    <cellStyle name="Normal 84 2 2 2 3 5 2 2 2 3" xfId="17530" xr:uid="{00000000-0005-0000-0000-000082440000}"/>
    <cellStyle name="Normal 84 2 2 2 3 5 2 2 3" xfId="17531" xr:uid="{00000000-0005-0000-0000-000083440000}"/>
    <cellStyle name="Normal 84 2 2 2 3 5 2 2 4" xfId="17532" xr:uid="{00000000-0005-0000-0000-000084440000}"/>
    <cellStyle name="Normal 84 2 2 2 3 5 2 2 4 2" xfId="17533" xr:uid="{00000000-0005-0000-0000-000085440000}"/>
    <cellStyle name="Normal 84 2 2 2 3 5 2 3" xfId="17534" xr:uid="{00000000-0005-0000-0000-000086440000}"/>
    <cellStyle name="Normal 84 2 2 2 3 5 2 3 2" xfId="17535" xr:uid="{00000000-0005-0000-0000-000087440000}"/>
    <cellStyle name="Normal 84 2 2 2 3 5 2 3 2 2" xfId="17536" xr:uid="{00000000-0005-0000-0000-000088440000}"/>
    <cellStyle name="Normal 84 2 2 2 3 5 2 3 2 2 2" xfId="17537" xr:uid="{00000000-0005-0000-0000-000089440000}"/>
    <cellStyle name="Normal 84 2 2 2 3 5 2 3 3" xfId="17538" xr:uid="{00000000-0005-0000-0000-00008A440000}"/>
    <cellStyle name="Normal 84 2 2 2 3 5 2 4" xfId="17539" xr:uid="{00000000-0005-0000-0000-00008B440000}"/>
    <cellStyle name="Normal 84 2 2 2 3 5 2 4 2" xfId="17540" xr:uid="{00000000-0005-0000-0000-00008C440000}"/>
    <cellStyle name="Normal 84 2 2 2 3 5 3" xfId="17541" xr:uid="{00000000-0005-0000-0000-00008D440000}"/>
    <cellStyle name="Normal 84 2 2 2 3 5 4" xfId="17542" xr:uid="{00000000-0005-0000-0000-00008E440000}"/>
    <cellStyle name="Normal 84 2 2 2 3 5 5" xfId="17543" xr:uid="{00000000-0005-0000-0000-00008F440000}"/>
    <cellStyle name="Normal 84 2 2 2 3 5 5 2" xfId="17544" xr:uid="{00000000-0005-0000-0000-000090440000}"/>
    <cellStyle name="Normal 84 2 2 2 3 5 5 2 2" xfId="17545" xr:uid="{00000000-0005-0000-0000-000091440000}"/>
    <cellStyle name="Normal 84 2 2 2 3 5 5 2 2 2" xfId="17546" xr:uid="{00000000-0005-0000-0000-000092440000}"/>
    <cellStyle name="Normal 84 2 2 2 3 5 5 3" xfId="17547" xr:uid="{00000000-0005-0000-0000-000093440000}"/>
    <cellStyle name="Normal 84 2 2 2 3 5 6" xfId="17548" xr:uid="{00000000-0005-0000-0000-000094440000}"/>
    <cellStyle name="Normal 84 2 2 2 3 5 7" xfId="17549" xr:uid="{00000000-0005-0000-0000-000095440000}"/>
    <cellStyle name="Normal 84 2 2 2 3 5 7 2" xfId="17550" xr:uid="{00000000-0005-0000-0000-000096440000}"/>
    <cellStyle name="Normal 84 2 2 2 3 6" xfId="17551" xr:uid="{00000000-0005-0000-0000-000097440000}"/>
    <cellStyle name="Normal 84 2 2 2 3 7" xfId="17552" xr:uid="{00000000-0005-0000-0000-000098440000}"/>
    <cellStyle name="Normal 84 2 2 2 3 8" xfId="17553" xr:uid="{00000000-0005-0000-0000-000099440000}"/>
    <cellStyle name="Normal 84 2 2 2 3 9" xfId="17554" xr:uid="{00000000-0005-0000-0000-00009A440000}"/>
    <cellStyle name="Normal 84 2 2 2 3 9 2" xfId="17555" xr:uid="{00000000-0005-0000-0000-00009B440000}"/>
    <cellStyle name="Normal 84 2 2 2 3 9 2 2" xfId="17556" xr:uid="{00000000-0005-0000-0000-00009C440000}"/>
    <cellStyle name="Normal 84 2 2 2 3 9 2 2 2" xfId="17557" xr:uid="{00000000-0005-0000-0000-00009D440000}"/>
    <cellStyle name="Normal 84 2 2 2 3 9 2 2 2 2" xfId="17558" xr:uid="{00000000-0005-0000-0000-00009E440000}"/>
    <cellStyle name="Normal 84 2 2 2 3 9 2 2 2 2 2" xfId="17559" xr:uid="{00000000-0005-0000-0000-00009F440000}"/>
    <cellStyle name="Normal 84 2 2 2 3 9 2 2 3" xfId="17560" xr:uid="{00000000-0005-0000-0000-0000A0440000}"/>
    <cellStyle name="Normal 84 2 2 2 3 9 2 3" xfId="17561" xr:uid="{00000000-0005-0000-0000-0000A1440000}"/>
    <cellStyle name="Normal 84 2 2 2 3 9 2 4" xfId="17562" xr:uid="{00000000-0005-0000-0000-0000A2440000}"/>
    <cellStyle name="Normal 84 2 2 2 3 9 2 4 2" xfId="17563" xr:uid="{00000000-0005-0000-0000-0000A3440000}"/>
    <cellStyle name="Normal 84 2 2 2 3 9 3" xfId="17564" xr:uid="{00000000-0005-0000-0000-0000A4440000}"/>
    <cellStyle name="Normal 84 2 2 2 3 9 3 2" xfId="17565" xr:uid="{00000000-0005-0000-0000-0000A5440000}"/>
    <cellStyle name="Normal 84 2 2 2 3 9 3 2 2" xfId="17566" xr:uid="{00000000-0005-0000-0000-0000A6440000}"/>
    <cellStyle name="Normal 84 2 2 2 3 9 3 2 2 2" xfId="17567" xr:uid="{00000000-0005-0000-0000-0000A7440000}"/>
    <cellStyle name="Normal 84 2 2 2 3 9 3 3" xfId="17568" xr:uid="{00000000-0005-0000-0000-0000A8440000}"/>
    <cellStyle name="Normal 84 2 2 2 3 9 4" xfId="17569" xr:uid="{00000000-0005-0000-0000-0000A9440000}"/>
    <cellStyle name="Normal 84 2 2 2 3 9 4 2" xfId="17570" xr:uid="{00000000-0005-0000-0000-0000AA440000}"/>
    <cellStyle name="Normal 84 2 2 2 4" xfId="17571" xr:uid="{00000000-0005-0000-0000-0000AB440000}"/>
    <cellStyle name="Normal 84 2 2 2 5" xfId="17572" xr:uid="{00000000-0005-0000-0000-0000AC440000}"/>
    <cellStyle name="Normal 84 2 2 2 6" xfId="17573" xr:uid="{00000000-0005-0000-0000-0000AD440000}"/>
    <cellStyle name="Normal 84 2 2 2 7" xfId="17574" xr:uid="{00000000-0005-0000-0000-0000AE440000}"/>
    <cellStyle name="Normal 84 2 2 2 8" xfId="17575" xr:uid="{00000000-0005-0000-0000-0000AF440000}"/>
    <cellStyle name="Normal 84 2 2 2 9" xfId="17576" xr:uid="{00000000-0005-0000-0000-0000B0440000}"/>
    <cellStyle name="Normal 84 2 2 2 9 10" xfId="17577" xr:uid="{00000000-0005-0000-0000-0000B1440000}"/>
    <cellStyle name="Normal 84 2 2 2 9 10 2" xfId="17578" xr:uid="{00000000-0005-0000-0000-0000B2440000}"/>
    <cellStyle name="Normal 84 2 2 2 9 10 2 2" xfId="17579" xr:uid="{00000000-0005-0000-0000-0000B3440000}"/>
    <cellStyle name="Normal 84 2 2 2 9 10 2 2 2" xfId="17580" xr:uid="{00000000-0005-0000-0000-0000B4440000}"/>
    <cellStyle name="Normal 84 2 2 2 9 10 3" xfId="17581" xr:uid="{00000000-0005-0000-0000-0000B5440000}"/>
    <cellStyle name="Normal 84 2 2 2 9 11" xfId="17582" xr:uid="{00000000-0005-0000-0000-0000B6440000}"/>
    <cellStyle name="Normal 84 2 2 2 9 12" xfId="17583" xr:uid="{00000000-0005-0000-0000-0000B7440000}"/>
    <cellStyle name="Normal 84 2 2 2 9 12 2" xfId="17584" xr:uid="{00000000-0005-0000-0000-0000B8440000}"/>
    <cellStyle name="Normal 84 2 2 2 9 2" xfId="17585" xr:uid="{00000000-0005-0000-0000-0000B9440000}"/>
    <cellStyle name="Normal 84 2 2 2 9 2 10" xfId="17586" xr:uid="{00000000-0005-0000-0000-0000BA440000}"/>
    <cellStyle name="Normal 84 2 2 2 9 2 10 2" xfId="17587" xr:uid="{00000000-0005-0000-0000-0000BB440000}"/>
    <cellStyle name="Normal 84 2 2 2 9 2 2" xfId="17588" xr:uid="{00000000-0005-0000-0000-0000BC440000}"/>
    <cellStyle name="Normal 84 2 2 2 9 2 2 10" xfId="17589" xr:uid="{00000000-0005-0000-0000-0000BD440000}"/>
    <cellStyle name="Normal 84 2 2 2 9 2 2 10 2" xfId="17590" xr:uid="{00000000-0005-0000-0000-0000BE440000}"/>
    <cellStyle name="Normal 84 2 2 2 9 2 2 2" xfId="17591" xr:uid="{00000000-0005-0000-0000-0000BF440000}"/>
    <cellStyle name="Normal 84 2 2 2 9 2 2 2 2" xfId="17592" xr:uid="{00000000-0005-0000-0000-0000C0440000}"/>
    <cellStyle name="Normal 84 2 2 2 9 2 2 2 2 2" xfId="17593" xr:uid="{00000000-0005-0000-0000-0000C1440000}"/>
    <cellStyle name="Normal 84 2 2 2 9 2 2 2 2 2 2" xfId="17594" xr:uid="{00000000-0005-0000-0000-0000C2440000}"/>
    <cellStyle name="Normal 84 2 2 2 9 2 2 2 2 2 2 2" xfId="17595" xr:uid="{00000000-0005-0000-0000-0000C3440000}"/>
    <cellStyle name="Normal 84 2 2 2 9 2 2 2 2 2 2 2 2" xfId="17596" xr:uid="{00000000-0005-0000-0000-0000C4440000}"/>
    <cellStyle name="Normal 84 2 2 2 9 2 2 2 2 2 2 2 2 2" xfId="17597" xr:uid="{00000000-0005-0000-0000-0000C5440000}"/>
    <cellStyle name="Normal 84 2 2 2 9 2 2 2 2 2 2 3" xfId="17598" xr:uid="{00000000-0005-0000-0000-0000C6440000}"/>
    <cellStyle name="Normal 84 2 2 2 9 2 2 2 2 2 3" xfId="17599" xr:uid="{00000000-0005-0000-0000-0000C7440000}"/>
    <cellStyle name="Normal 84 2 2 2 9 2 2 2 2 2 4" xfId="17600" xr:uid="{00000000-0005-0000-0000-0000C8440000}"/>
    <cellStyle name="Normal 84 2 2 2 9 2 2 2 2 2 4 2" xfId="17601" xr:uid="{00000000-0005-0000-0000-0000C9440000}"/>
    <cellStyle name="Normal 84 2 2 2 9 2 2 2 2 3" xfId="17602" xr:uid="{00000000-0005-0000-0000-0000CA440000}"/>
    <cellStyle name="Normal 84 2 2 2 9 2 2 2 2 3 2" xfId="17603" xr:uid="{00000000-0005-0000-0000-0000CB440000}"/>
    <cellStyle name="Normal 84 2 2 2 9 2 2 2 2 3 2 2" xfId="17604" xr:uid="{00000000-0005-0000-0000-0000CC440000}"/>
    <cellStyle name="Normal 84 2 2 2 9 2 2 2 2 3 2 2 2" xfId="17605" xr:uid="{00000000-0005-0000-0000-0000CD440000}"/>
    <cellStyle name="Normal 84 2 2 2 9 2 2 2 2 3 3" xfId="17606" xr:uid="{00000000-0005-0000-0000-0000CE440000}"/>
    <cellStyle name="Normal 84 2 2 2 9 2 2 2 2 4" xfId="17607" xr:uid="{00000000-0005-0000-0000-0000CF440000}"/>
    <cellStyle name="Normal 84 2 2 2 9 2 2 2 2 4 2" xfId="17608" xr:uid="{00000000-0005-0000-0000-0000D0440000}"/>
    <cellStyle name="Normal 84 2 2 2 9 2 2 2 3" xfId="17609" xr:uid="{00000000-0005-0000-0000-0000D1440000}"/>
    <cellStyle name="Normal 84 2 2 2 9 2 2 2 4" xfId="17610" xr:uid="{00000000-0005-0000-0000-0000D2440000}"/>
    <cellStyle name="Normal 84 2 2 2 9 2 2 2 5" xfId="17611" xr:uid="{00000000-0005-0000-0000-0000D3440000}"/>
    <cellStyle name="Normal 84 2 2 2 9 2 2 2 5 2" xfId="17612" xr:uid="{00000000-0005-0000-0000-0000D4440000}"/>
    <cellStyle name="Normal 84 2 2 2 9 2 2 2 5 2 2" xfId="17613" xr:uid="{00000000-0005-0000-0000-0000D5440000}"/>
    <cellStyle name="Normal 84 2 2 2 9 2 2 2 5 2 2 2" xfId="17614" xr:uid="{00000000-0005-0000-0000-0000D6440000}"/>
    <cellStyle name="Normal 84 2 2 2 9 2 2 2 5 3" xfId="17615" xr:uid="{00000000-0005-0000-0000-0000D7440000}"/>
    <cellStyle name="Normal 84 2 2 2 9 2 2 2 6" xfId="17616" xr:uid="{00000000-0005-0000-0000-0000D8440000}"/>
    <cellStyle name="Normal 84 2 2 2 9 2 2 2 7" xfId="17617" xr:uid="{00000000-0005-0000-0000-0000D9440000}"/>
    <cellStyle name="Normal 84 2 2 2 9 2 2 2 7 2" xfId="17618" xr:uid="{00000000-0005-0000-0000-0000DA440000}"/>
    <cellStyle name="Normal 84 2 2 2 9 2 2 3" xfId="17619" xr:uid="{00000000-0005-0000-0000-0000DB440000}"/>
    <cellStyle name="Normal 84 2 2 2 9 2 2 4" xfId="17620" xr:uid="{00000000-0005-0000-0000-0000DC440000}"/>
    <cellStyle name="Normal 84 2 2 2 9 2 2 5" xfId="17621" xr:uid="{00000000-0005-0000-0000-0000DD440000}"/>
    <cellStyle name="Normal 84 2 2 2 9 2 2 6" xfId="17622" xr:uid="{00000000-0005-0000-0000-0000DE440000}"/>
    <cellStyle name="Normal 84 2 2 2 9 2 2 6 2" xfId="17623" xr:uid="{00000000-0005-0000-0000-0000DF440000}"/>
    <cellStyle name="Normal 84 2 2 2 9 2 2 6 2 2" xfId="17624" xr:uid="{00000000-0005-0000-0000-0000E0440000}"/>
    <cellStyle name="Normal 84 2 2 2 9 2 2 6 2 2 2" xfId="17625" xr:uid="{00000000-0005-0000-0000-0000E1440000}"/>
    <cellStyle name="Normal 84 2 2 2 9 2 2 6 2 2 2 2" xfId="17626" xr:uid="{00000000-0005-0000-0000-0000E2440000}"/>
    <cellStyle name="Normal 84 2 2 2 9 2 2 6 2 2 2 2 2" xfId="17627" xr:uid="{00000000-0005-0000-0000-0000E3440000}"/>
    <cellStyle name="Normal 84 2 2 2 9 2 2 6 2 2 3" xfId="17628" xr:uid="{00000000-0005-0000-0000-0000E4440000}"/>
    <cellStyle name="Normal 84 2 2 2 9 2 2 6 2 3" xfId="17629" xr:uid="{00000000-0005-0000-0000-0000E5440000}"/>
    <cellStyle name="Normal 84 2 2 2 9 2 2 6 2 4" xfId="17630" xr:uid="{00000000-0005-0000-0000-0000E6440000}"/>
    <cellStyle name="Normal 84 2 2 2 9 2 2 6 2 4 2" xfId="17631" xr:uid="{00000000-0005-0000-0000-0000E7440000}"/>
    <cellStyle name="Normal 84 2 2 2 9 2 2 6 3" xfId="17632" xr:uid="{00000000-0005-0000-0000-0000E8440000}"/>
    <cellStyle name="Normal 84 2 2 2 9 2 2 6 3 2" xfId="17633" xr:uid="{00000000-0005-0000-0000-0000E9440000}"/>
    <cellStyle name="Normal 84 2 2 2 9 2 2 6 3 2 2" xfId="17634" xr:uid="{00000000-0005-0000-0000-0000EA440000}"/>
    <cellStyle name="Normal 84 2 2 2 9 2 2 6 3 2 2 2" xfId="17635" xr:uid="{00000000-0005-0000-0000-0000EB440000}"/>
    <cellStyle name="Normal 84 2 2 2 9 2 2 6 3 3" xfId="17636" xr:uid="{00000000-0005-0000-0000-0000EC440000}"/>
    <cellStyle name="Normal 84 2 2 2 9 2 2 6 4" xfId="17637" xr:uid="{00000000-0005-0000-0000-0000ED440000}"/>
    <cellStyle name="Normal 84 2 2 2 9 2 2 6 4 2" xfId="17638" xr:uid="{00000000-0005-0000-0000-0000EE440000}"/>
    <cellStyle name="Normal 84 2 2 2 9 2 2 7" xfId="17639" xr:uid="{00000000-0005-0000-0000-0000EF440000}"/>
    <cellStyle name="Normal 84 2 2 2 9 2 2 8" xfId="17640" xr:uid="{00000000-0005-0000-0000-0000F0440000}"/>
    <cellStyle name="Normal 84 2 2 2 9 2 2 8 2" xfId="17641" xr:uid="{00000000-0005-0000-0000-0000F1440000}"/>
    <cellStyle name="Normal 84 2 2 2 9 2 2 8 2 2" xfId="17642" xr:uid="{00000000-0005-0000-0000-0000F2440000}"/>
    <cellStyle name="Normal 84 2 2 2 9 2 2 8 2 2 2" xfId="17643" xr:uid="{00000000-0005-0000-0000-0000F3440000}"/>
    <cellStyle name="Normal 84 2 2 2 9 2 2 8 3" xfId="17644" xr:uid="{00000000-0005-0000-0000-0000F4440000}"/>
    <cellStyle name="Normal 84 2 2 2 9 2 2 9" xfId="17645" xr:uid="{00000000-0005-0000-0000-0000F5440000}"/>
    <cellStyle name="Normal 84 2 2 2 9 2 3" xfId="17646" xr:uid="{00000000-0005-0000-0000-0000F6440000}"/>
    <cellStyle name="Normal 84 2 2 2 9 2 3 2" xfId="17647" xr:uid="{00000000-0005-0000-0000-0000F7440000}"/>
    <cellStyle name="Normal 84 2 2 2 9 2 3 2 2" xfId="17648" xr:uid="{00000000-0005-0000-0000-0000F8440000}"/>
    <cellStyle name="Normal 84 2 2 2 9 2 3 2 2 2" xfId="17649" xr:uid="{00000000-0005-0000-0000-0000F9440000}"/>
    <cellStyle name="Normal 84 2 2 2 9 2 3 2 2 2 2" xfId="17650" xr:uid="{00000000-0005-0000-0000-0000FA440000}"/>
    <cellStyle name="Normal 84 2 2 2 9 2 3 2 2 2 2 2" xfId="17651" xr:uid="{00000000-0005-0000-0000-0000FB440000}"/>
    <cellStyle name="Normal 84 2 2 2 9 2 3 2 2 2 2 2 2" xfId="17652" xr:uid="{00000000-0005-0000-0000-0000FC440000}"/>
    <cellStyle name="Normal 84 2 2 2 9 2 3 2 2 2 3" xfId="17653" xr:uid="{00000000-0005-0000-0000-0000FD440000}"/>
    <cellStyle name="Normal 84 2 2 2 9 2 3 2 2 3" xfId="17654" xr:uid="{00000000-0005-0000-0000-0000FE440000}"/>
    <cellStyle name="Normal 84 2 2 2 9 2 3 2 2 4" xfId="17655" xr:uid="{00000000-0005-0000-0000-0000FF440000}"/>
    <cellStyle name="Normal 84 2 2 2 9 2 3 2 2 4 2" xfId="17656" xr:uid="{00000000-0005-0000-0000-000000450000}"/>
    <cellStyle name="Normal 84 2 2 2 9 2 3 2 3" xfId="17657" xr:uid="{00000000-0005-0000-0000-000001450000}"/>
    <cellStyle name="Normal 84 2 2 2 9 2 3 2 3 2" xfId="17658" xr:uid="{00000000-0005-0000-0000-000002450000}"/>
    <cellStyle name="Normal 84 2 2 2 9 2 3 2 3 2 2" xfId="17659" xr:uid="{00000000-0005-0000-0000-000003450000}"/>
    <cellStyle name="Normal 84 2 2 2 9 2 3 2 3 2 2 2" xfId="17660" xr:uid="{00000000-0005-0000-0000-000004450000}"/>
    <cellStyle name="Normal 84 2 2 2 9 2 3 2 3 3" xfId="17661" xr:uid="{00000000-0005-0000-0000-000005450000}"/>
    <cellStyle name="Normal 84 2 2 2 9 2 3 2 4" xfId="17662" xr:uid="{00000000-0005-0000-0000-000006450000}"/>
    <cellStyle name="Normal 84 2 2 2 9 2 3 2 4 2" xfId="17663" xr:uid="{00000000-0005-0000-0000-000007450000}"/>
    <cellStyle name="Normal 84 2 2 2 9 2 3 3" xfId="17664" xr:uid="{00000000-0005-0000-0000-000008450000}"/>
    <cellStyle name="Normal 84 2 2 2 9 2 3 4" xfId="17665" xr:uid="{00000000-0005-0000-0000-000009450000}"/>
    <cellStyle name="Normal 84 2 2 2 9 2 3 5" xfId="17666" xr:uid="{00000000-0005-0000-0000-00000A450000}"/>
    <cellStyle name="Normal 84 2 2 2 9 2 3 5 2" xfId="17667" xr:uid="{00000000-0005-0000-0000-00000B450000}"/>
    <cellStyle name="Normal 84 2 2 2 9 2 3 5 2 2" xfId="17668" xr:uid="{00000000-0005-0000-0000-00000C450000}"/>
    <cellStyle name="Normal 84 2 2 2 9 2 3 5 2 2 2" xfId="17669" xr:uid="{00000000-0005-0000-0000-00000D450000}"/>
    <cellStyle name="Normal 84 2 2 2 9 2 3 5 3" xfId="17670" xr:uid="{00000000-0005-0000-0000-00000E450000}"/>
    <cellStyle name="Normal 84 2 2 2 9 2 3 6" xfId="17671" xr:uid="{00000000-0005-0000-0000-00000F450000}"/>
    <cellStyle name="Normal 84 2 2 2 9 2 3 7" xfId="17672" xr:uid="{00000000-0005-0000-0000-000010450000}"/>
    <cellStyle name="Normal 84 2 2 2 9 2 3 7 2" xfId="17673" xr:uid="{00000000-0005-0000-0000-000011450000}"/>
    <cellStyle name="Normal 84 2 2 2 9 2 4" xfId="17674" xr:uid="{00000000-0005-0000-0000-000012450000}"/>
    <cellStyle name="Normal 84 2 2 2 9 2 5" xfId="17675" xr:uid="{00000000-0005-0000-0000-000013450000}"/>
    <cellStyle name="Normal 84 2 2 2 9 2 6" xfId="17676" xr:uid="{00000000-0005-0000-0000-000014450000}"/>
    <cellStyle name="Normal 84 2 2 2 9 2 6 2" xfId="17677" xr:uid="{00000000-0005-0000-0000-000015450000}"/>
    <cellStyle name="Normal 84 2 2 2 9 2 6 2 2" xfId="17678" xr:uid="{00000000-0005-0000-0000-000016450000}"/>
    <cellStyle name="Normal 84 2 2 2 9 2 6 2 2 2" xfId="17679" xr:uid="{00000000-0005-0000-0000-000017450000}"/>
    <cellStyle name="Normal 84 2 2 2 9 2 6 2 2 2 2" xfId="17680" xr:uid="{00000000-0005-0000-0000-000018450000}"/>
    <cellStyle name="Normal 84 2 2 2 9 2 6 2 2 2 2 2" xfId="17681" xr:uid="{00000000-0005-0000-0000-000019450000}"/>
    <cellStyle name="Normal 84 2 2 2 9 2 6 2 2 3" xfId="17682" xr:uid="{00000000-0005-0000-0000-00001A450000}"/>
    <cellStyle name="Normal 84 2 2 2 9 2 6 2 3" xfId="17683" xr:uid="{00000000-0005-0000-0000-00001B450000}"/>
    <cellStyle name="Normal 84 2 2 2 9 2 6 2 4" xfId="17684" xr:uid="{00000000-0005-0000-0000-00001C450000}"/>
    <cellStyle name="Normal 84 2 2 2 9 2 6 2 4 2" xfId="17685" xr:uid="{00000000-0005-0000-0000-00001D450000}"/>
    <cellStyle name="Normal 84 2 2 2 9 2 6 3" xfId="17686" xr:uid="{00000000-0005-0000-0000-00001E450000}"/>
    <cellStyle name="Normal 84 2 2 2 9 2 6 3 2" xfId="17687" xr:uid="{00000000-0005-0000-0000-00001F450000}"/>
    <cellStyle name="Normal 84 2 2 2 9 2 6 3 2 2" xfId="17688" xr:uid="{00000000-0005-0000-0000-000020450000}"/>
    <cellStyle name="Normal 84 2 2 2 9 2 6 3 2 2 2" xfId="17689" xr:uid="{00000000-0005-0000-0000-000021450000}"/>
    <cellStyle name="Normal 84 2 2 2 9 2 6 3 3" xfId="17690" xr:uid="{00000000-0005-0000-0000-000022450000}"/>
    <cellStyle name="Normal 84 2 2 2 9 2 6 4" xfId="17691" xr:uid="{00000000-0005-0000-0000-000023450000}"/>
    <cellStyle name="Normal 84 2 2 2 9 2 6 4 2" xfId="17692" xr:uid="{00000000-0005-0000-0000-000024450000}"/>
    <cellStyle name="Normal 84 2 2 2 9 2 7" xfId="17693" xr:uid="{00000000-0005-0000-0000-000025450000}"/>
    <cellStyle name="Normal 84 2 2 2 9 2 8" xfId="17694" xr:uid="{00000000-0005-0000-0000-000026450000}"/>
    <cellStyle name="Normal 84 2 2 2 9 2 8 2" xfId="17695" xr:uid="{00000000-0005-0000-0000-000027450000}"/>
    <cellStyle name="Normal 84 2 2 2 9 2 8 2 2" xfId="17696" xr:uid="{00000000-0005-0000-0000-000028450000}"/>
    <cellStyle name="Normal 84 2 2 2 9 2 8 2 2 2" xfId="17697" xr:uid="{00000000-0005-0000-0000-000029450000}"/>
    <cellStyle name="Normal 84 2 2 2 9 2 8 3" xfId="17698" xr:uid="{00000000-0005-0000-0000-00002A450000}"/>
    <cellStyle name="Normal 84 2 2 2 9 2 9" xfId="17699" xr:uid="{00000000-0005-0000-0000-00002B450000}"/>
    <cellStyle name="Normal 84 2 2 2 9 3" xfId="17700" xr:uid="{00000000-0005-0000-0000-00002C450000}"/>
    <cellStyle name="Normal 84 2 2 2 9 4" xfId="17701" xr:uid="{00000000-0005-0000-0000-00002D450000}"/>
    <cellStyle name="Normal 84 2 2 2 9 4 2" xfId="17702" xr:uid="{00000000-0005-0000-0000-00002E450000}"/>
    <cellStyle name="Normal 84 2 2 2 9 4 2 2" xfId="17703" xr:uid="{00000000-0005-0000-0000-00002F450000}"/>
    <cellStyle name="Normal 84 2 2 2 9 4 2 2 2" xfId="17704" xr:uid="{00000000-0005-0000-0000-000030450000}"/>
    <cellStyle name="Normal 84 2 2 2 9 4 2 2 2 2" xfId="17705" xr:uid="{00000000-0005-0000-0000-000031450000}"/>
    <cellStyle name="Normal 84 2 2 2 9 4 2 2 2 2 2" xfId="17706" xr:uid="{00000000-0005-0000-0000-000032450000}"/>
    <cellStyle name="Normal 84 2 2 2 9 4 2 2 2 2 2 2" xfId="17707" xr:uid="{00000000-0005-0000-0000-000033450000}"/>
    <cellStyle name="Normal 84 2 2 2 9 4 2 2 2 3" xfId="17708" xr:uid="{00000000-0005-0000-0000-000034450000}"/>
    <cellStyle name="Normal 84 2 2 2 9 4 2 2 3" xfId="17709" xr:uid="{00000000-0005-0000-0000-000035450000}"/>
    <cellStyle name="Normal 84 2 2 2 9 4 2 2 4" xfId="17710" xr:uid="{00000000-0005-0000-0000-000036450000}"/>
    <cellStyle name="Normal 84 2 2 2 9 4 2 2 4 2" xfId="17711" xr:uid="{00000000-0005-0000-0000-000037450000}"/>
    <cellStyle name="Normal 84 2 2 2 9 4 2 3" xfId="17712" xr:uid="{00000000-0005-0000-0000-000038450000}"/>
    <cellStyle name="Normal 84 2 2 2 9 4 2 3 2" xfId="17713" xr:uid="{00000000-0005-0000-0000-000039450000}"/>
    <cellStyle name="Normal 84 2 2 2 9 4 2 3 2 2" xfId="17714" xr:uid="{00000000-0005-0000-0000-00003A450000}"/>
    <cellStyle name="Normal 84 2 2 2 9 4 2 3 2 2 2" xfId="17715" xr:uid="{00000000-0005-0000-0000-00003B450000}"/>
    <cellStyle name="Normal 84 2 2 2 9 4 2 3 3" xfId="17716" xr:uid="{00000000-0005-0000-0000-00003C450000}"/>
    <cellStyle name="Normal 84 2 2 2 9 4 2 4" xfId="17717" xr:uid="{00000000-0005-0000-0000-00003D450000}"/>
    <cellStyle name="Normal 84 2 2 2 9 4 2 4 2" xfId="17718" xr:uid="{00000000-0005-0000-0000-00003E450000}"/>
    <cellStyle name="Normal 84 2 2 2 9 4 3" xfId="17719" xr:uid="{00000000-0005-0000-0000-00003F450000}"/>
    <cellStyle name="Normal 84 2 2 2 9 4 4" xfId="17720" xr:uid="{00000000-0005-0000-0000-000040450000}"/>
    <cellStyle name="Normal 84 2 2 2 9 4 5" xfId="17721" xr:uid="{00000000-0005-0000-0000-000041450000}"/>
    <cellStyle name="Normal 84 2 2 2 9 4 5 2" xfId="17722" xr:uid="{00000000-0005-0000-0000-000042450000}"/>
    <cellStyle name="Normal 84 2 2 2 9 4 5 2 2" xfId="17723" xr:uid="{00000000-0005-0000-0000-000043450000}"/>
    <cellStyle name="Normal 84 2 2 2 9 4 5 2 2 2" xfId="17724" xr:uid="{00000000-0005-0000-0000-000044450000}"/>
    <cellStyle name="Normal 84 2 2 2 9 4 5 3" xfId="17725" xr:uid="{00000000-0005-0000-0000-000045450000}"/>
    <cellStyle name="Normal 84 2 2 2 9 4 6" xfId="17726" xr:uid="{00000000-0005-0000-0000-000046450000}"/>
    <cellStyle name="Normal 84 2 2 2 9 4 7" xfId="17727" xr:uid="{00000000-0005-0000-0000-000047450000}"/>
    <cellStyle name="Normal 84 2 2 2 9 4 7 2" xfId="17728" xr:uid="{00000000-0005-0000-0000-000048450000}"/>
    <cellStyle name="Normal 84 2 2 2 9 5" xfId="17729" xr:uid="{00000000-0005-0000-0000-000049450000}"/>
    <cellStyle name="Normal 84 2 2 2 9 6" xfId="17730" xr:uid="{00000000-0005-0000-0000-00004A450000}"/>
    <cellStyle name="Normal 84 2 2 2 9 7" xfId="17731" xr:uid="{00000000-0005-0000-0000-00004B450000}"/>
    <cellStyle name="Normal 84 2 2 2 9 8" xfId="17732" xr:uid="{00000000-0005-0000-0000-00004C450000}"/>
    <cellStyle name="Normal 84 2 2 2 9 8 2" xfId="17733" xr:uid="{00000000-0005-0000-0000-00004D450000}"/>
    <cellStyle name="Normal 84 2 2 2 9 8 2 2" xfId="17734" xr:uid="{00000000-0005-0000-0000-00004E450000}"/>
    <cellStyle name="Normal 84 2 2 2 9 8 2 2 2" xfId="17735" xr:uid="{00000000-0005-0000-0000-00004F450000}"/>
    <cellStyle name="Normal 84 2 2 2 9 8 2 2 2 2" xfId="17736" xr:uid="{00000000-0005-0000-0000-000050450000}"/>
    <cellStyle name="Normal 84 2 2 2 9 8 2 2 2 2 2" xfId="17737" xr:uid="{00000000-0005-0000-0000-000051450000}"/>
    <cellStyle name="Normal 84 2 2 2 9 8 2 2 3" xfId="17738" xr:uid="{00000000-0005-0000-0000-000052450000}"/>
    <cellStyle name="Normal 84 2 2 2 9 8 2 3" xfId="17739" xr:uid="{00000000-0005-0000-0000-000053450000}"/>
    <cellStyle name="Normal 84 2 2 2 9 8 2 4" xfId="17740" xr:uid="{00000000-0005-0000-0000-000054450000}"/>
    <cellStyle name="Normal 84 2 2 2 9 8 2 4 2" xfId="17741" xr:uid="{00000000-0005-0000-0000-000055450000}"/>
    <cellStyle name="Normal 84 2 2 2 9 8 3" xfId="17742" xr:uid="{00000000-0005-0000-0000-000056450000}"/>
    <cellStyle name="Normal 84 2 2 2 9 8 3 2" xfId="17743" xr:uid="{00000000-0005-0000-0000-000057450000}"/>
    <cellStyle name="Normal 84 2 2 2 9 8 3 2 2" xfId="17744" xr:uid="{00000000-0005-0000-0000-000058450000}"/>
    <cellStyle name="Normal 84 2 2 2 9 8 3 2 2 2" xfId="17745" xr:uid="{00000000-0005-0000-0000-000059450000}"/>
    <cellStyle name="Normal 84 2 2 2 9 8 3 3" xfId="17746" xr:uid="{00000000-0005-0000-0000-00005A450000}"/>
    <cellStyle name="Normal 84 2 2 2 9 8 4" xfId="17747" xr:uid="{00000000-0005-0000-0000-00005B450000}"/>
    <cellStyle name="Normal 84 2 2 2 9 8 4 2" xfId="17748" xr:uid="{00000000-0005-0000-0000-00005C450000}"/>
    <cellStyle name="Normal 84 2 2 2 9 9" xfId="17749" xr:uid="{00000000-0005-0000-0000-00005D450000}"/>
    <cellStyle name="Normal 84 2 2 20" xfId="17750" xr:uid="{00000000-0005-0000-0000-00005E450000}"/>
    <cellStyle name="Normal 84 2 2 20 2" xfId="17751" xr:uid="{00000000-0005-0000-0000-00005F450000}"/>
    <cellStyle name="Normal 84 2 2 20 2 2" xfId="17752" xr:uid="{00000000-0005-0000-0000-000060450000}"/>
    <cellStyle name="Normal 84 2 2 20 2 2 2" xfId="17753" xr:uid="{00000000-0005-0000-0000-000061450000}"/>
    <cellStyle name="Normal 84 2 2 20 2 2 2 2" xfId="17754" xr:uid="{00000000-0005-0000-0000-000062450000}"/>
    <cellStyle name="Normal 84 2 2 20 2 2 2 2 2" xfId="17755" xr:uid="{00000000-0005-0000-0000-000063450000}"/>
    <cellStyle name="Normal 84 2 2 20 2 2 3" xfId="17756" xr:uid="{00000000-0005-0000-0000-000064450000}"/>
    <cellStyle name="Normal 84 2 2 20 2 3" xfId="17757" xr:uid="{00000000-0005-0000-0000-000065450000}"/>
    <cellStyle name="Normal 84 2 2 20 2 4" xfId="17758" xr:uid="{00000000-0005-0000-0000-000066450000}"/>
    <cellStyle name="Normal 84 2 2 20 2 4 2" xfId="17759" xr:uid="{00000000-0005-0000-0000-000067450000}"/>
    <cellStyle name="Normal 84 2 2 20 3" xfId="17760" xr:uid="{00000000-0005-0000-0000-000068450000}"/>
    <cellStyle name="Normal 84 2 2 20 3 2" xfId="17761" xr:uid="{00000000-0005-0000-0000-000069450000}"/>
    <cellStyle name="Normal 84 2 2 20 3 2 2" xfId="17762" xr:uid="{00000000-0005-0000-0000-00006A450000}"/>
    <cellStyle name="Normal 84 2 2 20 3 2 2 2" xfId="17763" xr:uid="{00000000-0005-0000-0000-00006B450000}"/>
    <cellStyle name="Normal 84 2 2 20 3 3" xfId="17764" xr:uid="{00000000-0005-0000-0000-00006C450000}"/>
    <cellStyle name="Normal 84 2 2 20 4" xfId="17765" xr:uid="{00000000-0005-0000-0000-00006D450000}"/>
    <cellStyle name="Normal 84 2 2 20 4 2" xfId="17766" xr:uid="{00000000-0005-0000-0000-00006E450000}"/>
    <cellStyle name="Normal 84 2 2 21" xfId="17767" xr:uid="{00000000-0005-0000-0000-00006F450000}"/>
    <cellStyle name="Normal 84 2 2 22" xfId="17768" xr:uid="{00000000-0005-0000-0000-000070450000}"/>
    <cellStyle name="Normal 84 2 2 22 2" xfId="17769" xr:uid="{00000000-0005-0000-0000-000071450000}"/>
    <cellStyle name="Normal 84 2 2 22 2 2" xfId="17770" xr:uid="{00000000-0005-0000-0000-000072450000}"/>
    <cellStyle name="Normal 84 2 2 22 2 2 2" xfId="17771" xr:uid="{00000000-0005-0000-0000-000073450000}"/>
    <cellStyle name="Normal 84 2 2 22 3" xfId="17772" xr:uid="{00000000-0005-0000-0000-000074450000}"/>
    <cellStyle name="Normal 84 2 2 23" xfId="17773" xr:uid="{00000000-0005-0000-0000-000075450000}"/>
    <cellStyle name="Normal 84 2 2 24" xfId="17774" xr:uid="{00000000-0005-0000-0000-000076450000}"/>
    <cellStyle name="Normal 84 2 2 24 2" xfId="17775" xr:uid="{00000000-0005-0000-0000-000077450000}"/>
    <cellStyle name="Normal 84 2 2 25" xfId="17776" xr:uid="{00000000-0005-0000-0000-000078450000}"/>
    <cellStyle name="Normal 84 2 2 3" xfId="17777" xr:uid="{00000000-0005-0000-0000-000079450000}"/>
    <cellStyle name="Normal 84 2 2 3 10" xfId="17778" xr:uid="{00000000-0005-0000-0000-00007A450000}"/>
    <cellStyle name="Normal 84 2 2 3 11" xfId="17779" xr:uid="{00000000-0005-0000-0000-00007B450000}"/>
    <cellStyle name="Normal 84 2 2 3 12" xfId="17780" xr:uid="{00000000-0005-0000-0000-00007C450000}"/>
    <cellStyle name="Normal 84 2 2 3 13" xfId="17781" xr:uid="{00000000-0005-0000-0000-00007D450000}"/>
    <cellStyle name="Normal 84 2 2 3 14" xfId="17782" xr:uid="{00000000-0005-0000-0000-00007E450000}"/>
    <cellStyle name="Normal 84 2 2 3 15" xfId="17783" xr:uid="{00000000-0005-0000-0000-00007F450000}"/>
    <cellStyle name="Normal 84 2 2 3 2" xfId="17784" xr:uid="{00000000-0005-0000-0000-000080450000}"/>
    <cellStyle name="Normal 84 2 2 3 2 10" xfId="17785" xr:uid="{00000000-0005-0000-0000-000081450000}"/>
    <cellStyle name="Normal 84 2 2 3 2 11" xfId="17786" xr:uid="{00000000-0005-0000-0000-000082450000}"/>
    <cellStyle name="Normal 84 2 2 3 2 12" xfId="17787" xr:uid="{00000000-0005-0000-0000-000083450000}"/>
    <cellStyle name="Normal 84 2 2 3 2 13" xfId="17788" xr:uid="{00000000-0005-0000-0000-000084450000}"/>
    <cellStyle name="Normal 84 2 2 3 2 14" xfId="17789" xr:uid="{00000000-0005-0000-0000-000085450000}"/>
    <cellStyle name="Normal 84 2 2 3 2 2" xfId="17790" xr:uid="{00000000-0005-0000-0000-000086450000}"/>
    <cellStyle name="Normal 84 2 2 3 2 3" xfId="17791" xr:uid="{00000000-0005-0000-0000-000087450000}"/>
    <cellStyle name="Normal 84 2 2 3 2 4" xfId="17792" xr:uid="{00000000-0005-0000-0000-000088450000}"/>
    <cellStyle name="Normal 84 2 2 3 2 5" xfId="17793" xr:uid="{00000000-0005-0000-0000-000089450000}"/>
    <cellStyle name="Normal 84 2 2 3 2 6" xfId="17794" xr:uid="{00000000-0005-0000-0000-00008A450000}"/>
    <cellStyle name="Normal 84 2 2 3 2 7" xfId="17795" xr:uid="{00000000-0005-0000-0000-00008B450000}"/>
    <cellStyle name="Normal 84 2 2 3 2 8" xfId="17796" xr:uid="{00000000-0005-0000-0000-00008C450000}"/>
    <cellStyle name="Normal 84 2 2 3 2 9" xfId="17797" xr:uid="{00000000-0005-0000-0000-00008D450000}"/>
    <cellStyle name="Normal 84 2 2 3 3" xfId="17798" xr:uid="{00000000-0005-0000-0000-00008E450000}"/>
    <cellStyle name="Normal 84 2 2 3 3 10" xfId="17799" xr:uid="{00000000-0005-0000-0000-00008F450000}"/>
    <cellStyle name="Normal 84 2 2 3 3 2" xfId="17800" xr:uid="{00000000-0005-0000-0000-000090450000}"/>
    <cellStyle name="Normal 84 2 2 3 3 3" xfId="17801" xr:uid="{00000000-0005-0000-0000-000091450000}"/>
    <cellStyle name="Normal 84 2 2 3 3 4" xfId="17802" xr:uid="{00000000-0005-0000-0000-000092450000}"/>
    <cellStyle name="Normal 84 2 2 3 3 5" xfId="17803" xr:uid="{00000000-0005-0000-0000-000093450000}"/>
    <cellStyle name="Normal 84 2 2 3 3 6" xfId="17804" xr:uid="{00000000-0005-0000-0000-000094450000}"/>
    <cellStyle name="Normal 84 2 2 3 3 7" xfId="17805" xr:uid="{00000000-0005-0000-0000-000095450000}"/>
    <cellStyle name="Normal 84 2 2 3 3 8" xfId="17806" xr:uid="{00000000-0005-0000-0000-000096450000}"/>
    <cellStyle name="Normal 84 2 2 3 3 9" xfId="17807" xr:uid="{00000000-0005-0000-0000-000097450000}"/>
    <cellStyle name="Normal 84 2 2 3 4" xfId="17808" xr:uid="{00000000-0005-0000-0000-000098450000}"/>
    <cellStyle name="Normal 84 2 2 3 5" xfId="17809" xr:uid="{00000000-0005-0000-0000-000099450000}"/>
    <cellStyle name="Normal 84 2 2 3 6" xfId="17810" xr:uid="{00000000-0005-0000-0000-00009A450000}"/>
    <cellStyle name="Normal 84 2 2 3 7" xfId="17811" xr:uid="{00000000-0005-0000-0000-00009B450000}"/>
    <cellStyle name="Normal 84 2 2 3 8" xfId="17812" xr:uid="{00000000-0005-0000-0000-00009C450000}"/>
    <cellStyle name="Normal 84 2 2 3 9" xfId="17813" xr:uid="{00000000-0005-0000-0000-00009D450000}"/>
    <cellStyle name="Normal 84 2 2 4" xfId="17814" xr:uid="{00000000-0005-0000-0000-00009E450000}"/>
    <cellStyle name="Normal 84 2 2 4 10" xfId="17815" xr:uid="{00000000-0005-0000-0000-00009F450000}"/>
    <cellStyle name="Normal 84 2 2 4 11" xfId="17816" xr:uid="{00000000-0005-0000-0000-0000A0450000}"/>
    <cellStyle name="Normal 84 2 2 4 12" xfId="17817" xr:uid="{00000000-0005-0000-0000-0000A1450000}"/>
    <cellStyle name="Normal 84 2 2 4 13" xfId="17818" xr:uid="{00000000-0005-0000-0000-0000A2450000}"/>
    <cellStyle name="Normal 84 2 2 4 14" xfId="17819" xr:uid="{00000000-0005-0000-0000-0000A3450000}"/>
    <cellStyle name="Normal 84 2 2 4 15" xfId="17820" xr:uid="{00000000-0005-0000-0000-0000A4450000}"/>
    <cellStyle name="Normal 84 2 2 4 2" xfId="17821" xr:uid="{00000000-0005-0000-0000-0000A5450000}"/>
    <cellStyle name="Normal 84 2 2 4 2 10" xfId="17822" xr:uid="{00000000-0005-0000-0000-0000A6450000}"/>
    <cellStyle name="Normal 84 2 2 4 2 11" xfId="17823" xr:uid="{00000000-0005-0000-0000-0000A7450000}"/>
    <cellStyle name="Normal 84 2 2 4 2 12" xfId="17824" xr:uid="{00000000-0005-0000-0000-0000A8450000}"/>
    <cellStyle name="Normal 84 2 2 4 2 13" xfId="17825" xr:uid="{00000000-0005-0000-0000-0000A9450000}"/>
    <cellStyle name="Normal 84 2 2 4 2 14" xfId="17826" xr:uid="{00000000-0005-0000-0000-0000AA450000}"/>
    <cellStyle name="Normal 84 2 2 4 2 2" xfId="17827" xr:uid="{00000000-0005-0000-0000-0000AB450000}"/>
    <cellStyle name="Normal 84 2 2 4 2 3" xfId="17828" xr:uid="{00000000-0005-0000-0000-0000AC450000}"/>
    <cellStyle name="Normal 84 2 2 4 2 4" xfId="17829" xr:uid="{00000000-0005-0000-0000-0000AD450000}"/>
    <cellStyle name="Normal 84 2 2 4 2 5" xfId="17830" xr:uid="{00000000-0005-0000-0000-0000AE450000}"/>
    <cellStyle name="Normal 84 2 2 4 2 6" xfId="17831" xr:uid="{00000000-0005-0000-0000-0000AF450000}"/>
    <cellStyle name="Normal 84 2 2 4 2 7" xfId="17832" xr:uid="{00000000-0005-0000-0000-0000B0450000}"/>
    <cellStyle name="Normal 84 2 2 4 2 8" xfId="17833" xr:uid="{00000000-0005-0000-0000-0000B1450000}"/>
    <cellStyle name="Normal 84 2 2 4 2 9" xfId="17834" xr:uid="{00000000-0005-0000-0000-0000B2450000}"/>
    <cellStyle name="Normal 84 2 2 4 3" xfId="17835" xr:uid="{00000000-0005-0000-0000-0000B3450000}"/>
    <cellStyle name="Normal 84 2 2 4 3 10" xfId="17836" xr:uid="{00000000-0005-0000-0000-0000B4450000}"/>
    <cellStyle name="Normal 84 2 2 4 3 2" xfId="17837" xr:uid="{00000000-0005-0000-0000-0000B5450000}"/>
    <cellStyle name="Normal 84 2 2 4 3 3" xfId="17838" xr:uid="{00000000-0005-0000-0000-0000B6450000}"/>
    <cellStyle name="Normal 84 2 2 4 3 4" xfId="17839" xr:uid="{00000000-0005-0000-0000-0000B7450000}"/>
    <cellStyle name="Normal 84 2 2 4 3 5" xfId="17840" xr:uid="{00000000-0005-0000-0000-0000B8450000}"/>
    <cellStyle name="Normal 84 2 2 4 3 6" xfId="17841" xr:uid="{00000000-0005-0000-0000-0000B9450000}"/>
    <cellStyle name="Normal 84 2 2 4 3 7" xfId="17842" xr:uid="{00000000-0005-0000-0000-0000BA450000}"/>
    <cellStyle name="Normal 84 2 2 4 3 8" xfId="17843" xr:uid="{00000000-0005-0000-0000-0000BB450000}"/>
    <cellStyle name="Normal 84 2 2 4 3 9" xfId="17844" xr:uid="{00000000-0005-0000-0000-0000BC450000}"/>
    <cellStyle name="Normal 84 2 2 4 4" xfId="17845" xr:uid="{00000000-0005-0000-0000-0000BD450000}"/>
    <cellStyle name="Normal 84 2 2 4 5" xfId="17846" xr:uid="{00000000-0005-0000-0000-0000BE450000}"/>
    <cellStyle name="Normal 84 2 2 4 6" xfId="17847" xr:uid="{00000000-0005-0000-0000-0000BF450000}"/>
    <cellStyle name="Normal 84 2 2 4 7" xfId="17848" xr:uid="{00000000-0005-0000-0000-0000C0450000}"/>
    <cellStyle name="Normal 84 2 2 4 8" xfId="17849" xr:uid="{00000000-0005-0000-0000-0000C1450000}"/>
    <cellStyle name="Normal 84 2 2 4 9" xfId="17850" xr:uid="{00000000-0005-0000-0000-0000C2450000}"/>
    <cellStyle name="Normal 84 2 2 5" xfId="17851" xr:uid="{00000000-0005-0000-0000-0000C3450000}"/>
    <cellStyle name="Normal 84 2 2 5 10" xfId="17852" xr:uid="{00000000-0005-0000-0000-0000C4450000}"/>
    <cellStyle name="Normal 84 2 2 5 11" xfId="17853" xr:uid="{00000000-0005-0000-0000-0000C5450000}"/>
    <cellStyle name="Normal 84 2 2 5 12" xfId="17854" xr:uid="{00000000-0005-0000-0000-0000C6450000}"/>
    <cellStyle name="Normal 84 2 2 5 13" xfId="17855" xr:uid="{00000000-0005-0000-0000-0000C7450000}"/>
    <cellStyle name="Normal 84 2 2 5 14" xfId="17856" xr:uid="{00000000-0005-0000-0000-0000C8450000}"/>
    <cellStyle name="Normal 84 2 2 5 15" xfId="17857" xr:uid="{00000000-0005-0000-0000-0000C9450000}"/>
    <cellStyle name="Normal 84 2 2 5 2" xfId="17858" xr:uid="{00000000-0005-0000-0000-0000CA450000}"/>
    <cellStyle name="Normal 84 2 2 5 2 10" xfId="17859" xr:uid="{00000000-0005-0000-0000-0000CB450000}"/>
    <cellStyle name="Normal 84 2 2 5 2 11" xfId="17860" xr:uid="{00000000-0005-0000-0000-0000CC450000}"/>
    <cellStyle name="Normal 84 2 2 5 2 12" xfId="17861" xr:uid="{00000000-0005-0000-0000-0000CD450000}"/>
    <cellStyle name="Normal 84 2 2 5 2 13" xfId="17862" xr:uid="{00000000-0005-0000-0000-0000CE450000}"/>
    <cellStyle name="Normal 84 2 2 5 2 14" xfId="17863" xr:uid="{00000000-0005-0000-0000-0000CF450000}"/>
    <cellStyle name="Normal 84 2 2 5 2 2" xfId="17864" xr:uid="{00000000-0005-0000-0000-0000D0450000}"/>
    <cellStyle name="Normal 84 2 2 5 2 3" xfId="17865" xr:uid="{00000000-0005-0000-0000-0000D1450000}"/>
    <cellStyle name="Normal 84 2 2 5 2 4" xfId="17866" xr:uid="{00000000-0005-0000-0000-0000D2450000}"/>
    <cellStyle name="Normal 84 2 2 5 2 5" xfId="17867" xr:uid="{00000000-0005-0000-0000-0000D3450000}"/>
    <cellStyle name="Normal 84 2 2 5 2 6" xfId="17868" xr:uid="{00000000-0005-0000-0000-0000D4450000}"/>
    <cellStyle name="Normal 84 2 2 5 2 7" xfId="17869" xr:uid="{00000000-0005-0000-0000-0000D5450000}"/>
    <cellStyle name="Normal 84 2 2 5 2 8" xfId="17870" xr:uid="{00000000-0005-0000-0000-0000D6450000}"/>
    <cellStyle name="Normal 84 2 2 5 2 9" xfId="17871" xr:uid="{00000000-0005-0000-0000-0000D7450000}"/>
    <cellStyle name="Normal 84 2 2 5 3" xfId="17872" xr:uid="{00000000-0005-0000-0000-0000D8450000}"/>
    <cellStyle name="Normal 84 2 2 5 3 10" xfId="17873" xr:uid="{00000000-0005-0000-0000-0000D9450000}"/>
    <cellStyle name="Normal 84 2 2 5 3 2" xfId="17874" xr:uid="{00000000-0005-0000-0000-0000DA450000}"/>
    <cellStyle name="Normal 84 2 2 5 3 3" xfId="17875" xr:uid="{00000000-0005-0000-0000-0000DB450000}"/>
    <cellStyle name="Normal 84 2 2 5 3 4" xfId="17876" xr:uid="{00000000-0005-0000-0000-0000DC450000}"/>
    <cellStyle name="Normal 84 2 2 5 3 5" xfId="17877" xr:uid="{00000000-0005-0000-0000-0000DD450000}"/>
    <cellStyle name="Normal 84 2 2 5 3 6" xfId="17878" xr:uid="{00000000-0005-0000-0000-0000DE450000}"/>
    <cellStyle name="Normal 84 2 2 5 3 7" xfId="17879" xr:uid="{00000000-0005-0000-0000-0000DF450000}"/>
    <cellStyle name="Normal 84 2 2 5 3 8" xfId="17880" xr:uid="{00000000-0005-0000-0000-0000E0450000}"/>
    <cellStyle name="Normal 84 2 2 5 3 9" xfId="17881" xr:uid="{00000000-0005-0000-0000-0000E1450000}"/>
    <cellStyle name="Normal 84 2 2 5 4" xfId="17882" xr:uid="{00000000-0005-0000-0000-0000E2450000}"/>
    <cellStyle name="Normal 84 2 2 5 5" xfId="17883" xr:uid="{00000000-0005-0000-0000-0000E3450000}"/>
    <cellStyle name="Normal 84 2 2 5 6" xfId="17884" xr:uid="{00000000-0005-0000-0000-0000E4450000}"/>
    <cellStyle name="Normal 84 2 2 5 7" xfId="17885" xr:uid="{00000000-0005-0000-0000-0000E5450000}"/>
    <cellStyle name="Normal 84 2 2 5 8" xfId="17886" xr:uid="{00000000-0005-0000-0000-0000E6450000}"/>
    <cellStyle name="Normal 84 2 2 5 9" xfId="17887" xr:uid="{00000000-0005-0000-0000-0000E7450000}"/>
    <cellStyle name="Normal 84 2 2 6" xfId="17888" xr:uid="{00000000-0005-0000-0000-0000E8450000}"/>
    <cellStyle name="Normal 84 2 2 6 10" xfId="17889" xr:uid="{00000000-0005-0000-0000-0000E9450000}"/>
    <cellStyle name="Normal 84 2 2 6 11" xfId="17890" xr:uid="{00000000-0005-0000-0000-0000EA450000}"/>
    <cellStyle name="Normal 84 2 2 6 12" xfId="17891" xr:uid="{00000000-0005-0000-0000-0000EB450000}"/>
    <cellStyle name="Normal 84 2 2 6 13" xfId="17892" xr:uid="{00000000-0005-0000-0000-0000EC450000}"/>
    <cellStyle name="Normal 84 2 2 6 14" xfId="17893" xr:uid="{00000000-0005-0000-0000-0000ED450000}"/>
    <cellStyle name="Normal 84 2 2 6 15" xfId="17894" xr:uid="{00000000-0005-0000-0000-0000EE450000}"/>
    <cellStyle name="Normal 84 2 2 6 2" xfId="17895" xr:uid="{00000000-0005-0000-0000-0000EF450000}"/>
    <cellStyle name="Normal 84 2 2 6 2 10" xfId="17896" xr:uid="{00000000-0005-0000-0000-0000F0450000}"/>
    <cellStyle name="Normal 84 2 2 6 2 11" xfId="17897" xr:uid="{00000000-0005-0000-0000-0000F1450000}"/>
    <cellStyle name="Normal 84 2 2 6 2 12" xfId="17898" xr:uid="{00000000-0005-0000-0000-0000F2450000}"/>
    <cellStyle name="Normal 84 2 2 6 2 13" xfId="17899" xr:uid="{00000000-0005-0000-0000-0000F3450000}"/>
    <cellStyle name="Normal 84 2 2 6 2 14" xfId="17900" xr:uid="{00000000-0005-0000-0000-0000F4450000}"/>
    <cellStyle name="Normal 84 2 2 6 2 2" xfId="17901" xr:uid="{00000000-0005-0000-0000-0000F5450000}"/>
    <cellStyle name="Normal 84 2 2 6 2 3" xfId="17902" xr:uid="{00000000-0005-0000-0000-0000F6450000}"/>
    <cellStyle name="Normal 84 2 2 6 2 4" xfId="17903" xr:uid="{00000000-0005-0000-0000-0000F7450000}"/>
    <cellStyle name="Normal 84 2 2 6 2 5" xfId="17904" xr:uid="{00000000-0005-0000-0000-0000F8450000}"/>
    <cellStyle name="Normal 84 2 2 6 2 6" xfId="17905" xr:uid="{00000000-0005-0000-0000-0000F9450000}"/>
    <cellStyle name="Normal 84 2 2 6 2 7" xfId="17906" xr:uid="{00000000-0005-0000-0000-0000FA450000}"/>
    <cellStyle name="Normal 84 2 2 6 2 8" xfId="17907" xr:uid="{00000000-0005-0000-0000-0000FB450000}"/>
    <cellStyle name="Normal 84 2 2 6 2 9" xfId="17908" xr:uid="{00000000-0005-0000-0000-0000FC450000}"/>
    <cellStyle name="Normal 84 2 2 6 3" xfId="17909" xr:uid="{00000000-0005-0000-0000-0000FD450000}"/>
    <cellStyle name="Normal 84 2 2 6 3 10" xfId="17910" xr:uid="{00000000-0005-0000-0000-0000FE450000}"/>
    <cellStyle name="Normal 84 2 2 6 3 2" xfId="17911" xr:uid="{00000000-0005-0000-0000-0000FF450000}"/>
    <cellStyle name="Normal 84 2 2 6 3 3" xfId="17912" xr:uid="{00000000-0005-0000-0000-000000460000}"/>
    <cellStyle name="Normal 84 2 2 6 3 4" xfId="17913" xr:uid="{00000000-0005-0000-0000-000001460000}"/>
    <cellStyle name="Normal 84 2 2 6 3 5" xfId="17914" xr:uid="{00000000-0005-0000-0000-000002460000}"/>
    <cellStyle name="Normal 84 2 2 6 3 6" xfId="17915" xr:uid="{00000000-0005-0000-0000-000003460000}"/>
    <cellStyle name="Normal 84 2 2 6 3 7" xfId="17916" xr:uid="{00000000-0005-0000-0000-000004460000}"/>
    <cellStyle name="Normal 84 2 2 6 3 8" xfId="17917" xr:uid="{00000000-0005-0000-0000-000005460000}"/>
    <cellStyle name="Normal 84 2 2 6 3 9" xfId="17918" xr:uid="{00000000-0005-0000-0000-000006460000}"/>
    <cellStyle name="Normal 84 2 2 6 4" xfId="17919" xr:uid="{00000000-0005-0000-0000-000007460000}"/>
    <cellStyle name="Normal 84 2 2 6 5" xfId="17920" xr:uid="{00000000-0005-0000-0000-000008460000}"/>
    <cellStyle name="Normal 84 2 2 6 6" xfId="17921" xr:uid="{00000000-0005-0000-0000-000009460000}"/>
    <cellStyle name="Normal 84 2 2 6 7" xfId="17922" xr:uid="{00000000-0005-0000-0000-00000A460000}"/>
    <cellStyle name="Normal 84 2 2 6 8" xfId="17923" xr:uid="{00000000-0005-0000-0000-00000B460000}"/>
    <cellStyle name="Normal 84 2 2 6 9" xfId="17924" xr:uid="{00000000-0005-0000-0000-00000C460000}"/>
    <cellStyle name="Normal 84 2 2 7" xfId="17925" xr:uid="{00000000-0005-0000-0000-00000D460000}"/>
    <cellStyle name="Normal 84 2 2 7 10" xfId="17926" xr:uid="{00000000-0005-0000-0000-00000E460000}"/>
    <cellStyle name="Normal 84 2 2 7 11" xfId="17927" xr:uid="{00000000-0005-0000-0000-00000F460000}"/>
    <cellStyle name="Normal 84 2 2 7 12" xfId="17928" xr:uid="{00000000-0005-0000-0000-000010460000}"/>
    <cellStyle name="Normal 84 2 2 7 13" xfId="17929" xr:uid="{00000000-0005-0000-0000-000011460000}"/>
    <cellStyle name="Normal 84 2 2 7 14" xfId="17930" xr:uid="{00000000-0005-0000-0000-000012460000}"/>
    <cellStyle name="Normal 84 2 2 7 15" xfId="17931" xr:uid="{00000000-0005-0000-0000-000013460000}"/>
    <cellStyle name="Normal 84 2 2 7 2" xfId="17932" xr:uid="{00000000-0005-0000-0000-000014460000}"/>
    <cellStyle name="Normal 84 2 2 7 2 10" xfId="17933" xr:uid="{00000000-0005-0000-0000-000015460000}"/>
    <cellStyle name="Normal 84 2 2 7 2 2" xfId="17934" xr:uid="{00000000-0005-0000-0000-000016460000}"/>
    <cellStyle name="Normal 84 2 2 7 2 3" xfId="17935" xr:uid="{00000000-0005-0000-0000-000017460000}"/>
    <cellStyle name="Normal 84 2 2 7 2 4" xfId="17936" xr:uid="{00000000-0005-0000-0000-000018460000}"/>
    <cellStyle name="Normal 84 2 2 7 2 5" xfId="17937" xr:uid="{00000000-0005-0000-0000-000019460000}"/>
    <cellStyle name="Normal 84 2 2 7 2 6" xfId="17938" xr:uid="{00000000-0005-0000-0000-00001A460000}"/>
    <cellStyle name="Normal 84 2 2 7 2 7" xfId="17939" xr:uid="{00000000-0005-0000-0000-00001B460000}"/>
    <cellStyle name="Normal 84 2 2 7 2 8" xfId="17940" xr:uid="{00000000-0005-0000-0000-00001C460000}"/>
    <cellStyle name="Normal 84 2 2 7 2 9" xfId="17941" xr:uid="{00000000-0005-0000-0000-00001D460000}"/>
    <cellStyle name="Normal 84 2 2 7 3" xfId="17942" xr:uid="{00000000-0005-0000-0000-00001E460000}"/>
    <cellStyle name="Normal 84 2 2 7 3 10" xfId="17943" xr:uid="{00000000-0005-0000-0000-00001F460000}"/>
    <cellStyle name="Normal 84 2 2 7 3 2" xfId="17944" xr:uid="{00000000-0005-0000-0000-000020460000}"/>
    <cellStyle name="Normal 84 2 2 7 3 3" xfId="17945" xr:uid="{00000000-0005-0000-0000-000021460000}"/>
    <cellStyle name="Normal 84 2 2 7 3 4" xfId="17946" xr:uid="{00000000-0005-0000-0000-000022460000}"/>
    <cellStyle name="Normal 84 2 2 7 3 5" xfId="17947" xr:uid="{00000000-0005-0000-0000-000023460000}"/>
    <cellStyle name="Normal 84 2 2 7 3 6" xfId="17948" xr:uid="{00000000-0005-0000-0000-000024460000}"/>
    <cellStyle name="Normal 84 2 2 7 3 7" xfId="17949" xr:uid="{00000000-0005-0000-0000-000025460000}"/>
    <cellStyle name="Normal 84 2 2 7 3 8" xfId="17950" xr:uid="{00000000-0005-0000-0000-000026460000}"/>
    <cellStyle name="Normal 84 2 2 7 3 9" xfId="17951" xr:uid="{00000000-0005-0000-0000-000027460000}"/>
    <cellStyle name="Normal 84 2 2 7 4" xfId="17952" xr:uid="{00000000-0005-0000-0000-000028460000}"/>
    <cellStyle name="Normal 84 2 2 7 5" xfId="17953" xr:uid="{00000000-0005-0000-0000-000029460000}"/>
    <cellStyle name="Normal 84 2 2 7 6" xfId="17954" xr:uid="{00000000-0005-0000-0000-00002A460000}"/>
    <cellStyle name="Normal 84 2 2 7 7" xfId="17955" xr:uid="{00000000-0005-0000-0000-00002B460000}"/>
    <cellStyle name="Normal 84 2 2 7 8" xfId="17956" xr:uid="{00000000-0005-0000-0000-00002C460000}"/>
    <cellStyle name="Normal 84 2 2 7 9" xfId="17957" xr:uid="{00000000-0005-0000-0000-00002D460000}"/>
    <cellStyle name="Normal 84 2 2 8" xfId="17958" xr:uid="{00000000-0005-0000-0000-00002E460000}"/>
    <cellStyle name="Normal 84 2 2 8 10" xfId="17959" xr:uid="{00000000-0005-0000-0000-00002F460000}"/>
    <cellStyle name="Normal 84 2 2 8 11" xfId="17960" xr:uid="{00000000-0005-0000-0000-000030460000}"/>
    <cellStyle name="Normal 84 2 2 8 11 2" xfId="17961" xr:uid="{00000000-0005-0000-0000-000031460000}"/>
    <cellStyle name="Normal 84 2 2 8 11 2 2" xfId="17962" xr:uid="{00000000-0005-0000-0000-000032460000}"/>
    <cellStyle name="Normal 84 2 2 8 11 2 2 2" xfId="17963" xr:uid="{00000000-0005-0000-0000-000033460000}"/>
    <cellStyle name="Normal 84 2 2 8 11 3" xfId="17964" xr:uid="{00000000-0005-0000-0000-000034460000}"/>
    <cellStyle name="Normal 84 2 2 8 12" xfId="17965" xr:uid="{00000000-0005-0000-0000-000035460000}"/>
    <cellStyle name="Normal 84 2 2 8 13" xfId="17966" xr:uid="{00000000-0005-0000-0000-000036460000}"/>
    <cellStyle name="Normal 84 2 2 8 13 2" xfId="17967" xr:uid="{00000000-0005-0000-0000-000037460000}"/>
    <cellStyle name="Normal 84 2 2 8 2" xfId="17968" xr:uid="{00000000-0005-0000-0000-000038460000}"/>
    <cellStyle name="Normal 84 2 2 8 2 10" xfId="17969" xr:uid="{00000000-0005-0000-0000-000039460000}"/>
    <cellStyle name="Normal 84 2 2 8 2 10 2" xfId="17970" xr:uid="{00000000-0005-0000-0000-00003A460000}"/>
    <cellStyle name="Normal 84 2 2 8 2 10 2 2" xfId="17971" xr:uid="{00000000-0005-0000-0000-00003B460000}"/>
    <cellStyle name="Normal 84 2 2 8 2 10 2 2 2" xfId="17972" xr:uid="{00000000-0005-0000-0000-00003C460000}"/>
    <cellStyle name="Normal 84 2 2 8 2 10 3" xfId="17973" xr:uid="{00000000-0005-0000-0000-00003D460000}"/>
    <cellStyle name="Normal 84 2 2 8 2 11" xfId="17974" xr:uid="{00000000-0005-0000-0000-00003E460000}"/>
    <cellStyle name="Normal 84 2 2 8 2 12" xfId="17975" xr:uid="{00000000-0005-0000-0000-00003F460000}"/>
    <cellStyle name="Normal 84 2 2 8 2 12 2" xfId="17976" xr:uid="{00000000-0005-0000-0000-000040460000}"/>
    <cellStyle name="Normal 84 2 2 8 2 2" xfId="17977" xr:uid="{00000000-0005-0000-0000-000041460000}"/>
    <cellStyle name="Normal 84 2 2 8 2 2 10" xfId="17978" xr:uid="{00000000-0005-0000-0000-000042460000}"/>
    <cellStyle name="Normal 84 2 2 8 2 2 10 2" xfId="17979" xr:uid="{00000000-0005-0000-0000-000043460000}"/>
    <cellStyle name="Normal 84 2 2 8 2 2 2" xfId="17980" xr:uid="{00000000-0005-0000-0000-000044460000}"/>
    <cellStyle name="Normal 84 2 2 8 2 2 2 10" xfId="17981" xr:uid="{00000000-0005-0000-0000-000045460000}"/>
    <cellStyle name="Normal 84 2 2 8 2 2 2 10 2" xfId="17982" xr:uid="{00000000-0005-0000-0000-000046460000}"/>
    <cellStyle name="Normal 84 2 2 8 2 2 2 2" xfId="17983" xr:uid="{00000000-0005-0000-0000-000047460000}"/>
    <cellStyle name="Normal 84 2 2 8 2 2 2 2 2" xfId="17984" xr:uid="{00000000-0005-0000-0000-000048460000}"/>
    <cellStyle name="Normal 84 2 2 8 2 2 2 2 2 2" xfId="17985" xr:uid="{00000000-0005-0000-0000-000049460000}"/>
    <cellStyle name="Normal 84 2 2 8 2 2 2 2 2 2 2" xfId="17986" xr:uid="{00000000-0005-0000-0000-00004A460000}"/>
    <cellStyle name="Normal 84 2 2 8 2 2 2 2 2 2 2 2" xfId="17987" xr:uid="{00000000-0005-0000-0000-00004B460000}"/>
    <cellStyle name="Normal 84 2 2 8 2 2 2 2 2 2 2 2 2" xfId="17988" xr:uid="{00000000-0005-0000-0000-00004C460000}"/>
    <cellStyle name="Normal 84 2 2 8 2 2 2 2 2 2 2 2 2 2" xfId="17989" xr:uid="{00000000-0005-0000-0000-00004D460000}"/>
    <cellStyle name="Normal 84 2 2 8 2 2 2 2 2 2 2 3" xfId="17990" xr:uid="{00000000-0005-0000-0000-00004E460000}"/>
    <cellStyle name="Normal 84 2 2 8 2 2 2 2 2 2 3" xfId="17991" xr:uid="{00000000-0005-0000-0000-00004F460000}"/>
    <cellStyle name="Normal 84 2 2 8 2 2 2 2 2 2 4" xfId="17992" xr:uid="{00000000-0005-0000-0000-000050460000}"/>
    <cellStyle name="Normal 84 2 2 8 2 2 2 2 2 2 4 2" xfId="17993" xr:uid="{00000000-0005-0000-0000-000051460000}"/>
    <cellStyle name="Normal 84 2 2 8 2 2 2 2 2 3" xfId="17994" xr:uid="{00000000-0005-0000-0000-000052460000}"/>
    <cellStyle name="Normal 84 2 2 8 2 2 2 2 2 3 2" xfId="17995" xr:uid="{00000000-0005-0000-0000-000053460000}"/>
    <cellStyle name="Normal 84 2 2 8 2 2 2 2 2 3 2 2" xfId="17996" xr:uid="{00000000-0005-0000-0000-000054460000}"/>
    <cellStyle name="Normal 84 2 2 8 2 2 2 2 2 3 2 2 2" xfId="17997" xr:uid="{00000000-0005-0000-0000-000055460000}"/>
    <cellStyle name="Normal 84 2 2 8 2 2 2 2 2 3 3" xfId="17998" xr:uid="{00000000-0005-0000-0000-000056460000}"/>
    <cellStyle name="Normal 84 2 2 8 2 2 2 2 2 4" xfId="17999" xr:uid="{00000000-0005-0000-0000-000057460000}"/>
    <cellStyle name="Normal 84 2 2 8 2 2 2 2 2 4 2" xfId="18000" xr:uid="{00000000-0005-0000-0000-000058460000}"/>
    <cellStyle name="Normal 84 2 2 8 2 2 2 2 3" xfId="18001" xr:uid="{00000000-0005-0000-0000-000059460000}"/>
    <cellStyle name="Normal 84 2 2 8 2 2 2 2 4" xfId="18002" xr:uid="{00000000-0005-0000-0000-00005A460000}"/>
    <cellStyle name="Normal 84 2 2 8 2 2 2 2 5" xfId="18003" xr:uid="{00000000-0005-0000-0000-00005B460000}"/>
    <cellStyle name="Normal 84 2 2 8 2 2 2 2 5 2" xfId="18004" xr:uid="{00000000-0005-0000-0000-00005C460000}"/>
    <cellStyle name="Normal 84 2 2 8 2 2 2 2 5 2 2" xfId="18005" xr:uid="{00000000-0005-0000-0000-00005D460000}"/>
    <cellStyle name="Normal 84 2 2 8 2 2 2 2 5 2 2 2" xfId="18006" xr:uid="{00000000-0005-0000-0000-00005E460000}"/>
    <cellStyle name="Normal 84 2 2 8 2 2 2 2 5 3" xfId="18007" xr:uid="{00000000-0005-0000-0000-00005F460000}"/>
    <cellStyle name="Normal 84 2 2 8 2 2 2 2 6" xfId="18008" xr:uid="{00000000-0005-0000-0000-000060460000}"/>
    <cellStyle name="Normal 84 2 2 8 2 2 2 2 7" xfId="18009" xr:uid="{00000000-0005-0000-0000-000061460000}"/>
    <cellStyle name="Normal 84 2 2 8 2 2 2 2 7 2" xfId="18010" xr:uid="{00000000-0005-0000-0000-000062460000}"/>
    <cellStyle name="Normal 84 2 2 8 2 2 2 3" xfId="18011" xr:uid="{00000000-0005-0000-0000-000063460000}"/>
    <cellStyle name="Normal 84 2 2 8 2 2 2 4" xfId="18012" xr:uid="{00000000-0005-0000-0000-000064460000}"/>
    <cellStyle name="Normal 84 2 2 8 2 2 2 5" xfId="18013" xr:uid="{00000000-0005-0000-0000-000065460000}"/>
    <cellStyle name="Normal 84 2 2 8 2 2 2 6" xfId="18014" xr:uid="{00000000-0005-0000-0000-000066460000}"/>
    <cellStyle name="Normal 84 2 2 8 2 2 2 6 2" xfId="18015" xr:uid="{00000000-0005-0000-0000-000067460000}"/>
    <cellStyle name="Normal 84 2 2 8 2 2 2 6 2 2" xfId="18016" xr:uid="{00000000-0005-0000-0000-000068460000}"/>
    <cellStyle name="Normal 84 2 2 8 2 2 2 6 2 2 2" xfId="18017" xr:uid="{00000000-0005-0000-0000-000069460000}"/>
    <cellStyle name="Normal 84 2 2 8 2 2 2 6 2 2 2 2" xfId="18018" xr:uid="{00000000-0005-0000-0000-00006A460000}"/>
    <cellStyle name="Normal 84 2 2 8 2 2 2 6 2 2 2 2 2" xfId="18019" xr:uid="{00000000-0005-0000-0000-00006B460000}"/>
    <cellStyle name="Normal 84 2 2 8 2 2 2 6 2 2 3" xfId="18020" xr:uid="{00000000-0005-0000-0000-00006C460000}"/>
    <cellStyle name="Normal 84 2 2 8 2 2 2 6 2 3" xfId="18021" xr:uid="{00000000-0005-0000-0000-00006D460000}"/>
    <cellStyle name="Normal 84 2 2 8 2 2 2 6 2 4" xfId="18022" xr:uid="{00000000-0005-0000-0000-00006E460000}"/>
    <cellStyle name="Normal 84 2 2 8 2 2 2 6 2 4 2" xfId="18023" xr:uid="{00000000-0005-0000-0000-00006F460000}"/>
    <cellStyle name="Normal 84 2 2 8 2 2 2 6 3" xfId="18024" xr:uid="{00000000-0005-0000-0000-000070460000}"/>
    <cellStyle name="Normal 84 2 2 8 2 2 2 6 3 2" xfId="18025" xr:uid="{00000000-0005-0000-0000-000071460000}"/>
    <cellStyle name="Normal 84 2 2 8 2 2 2 6 3 2 2" xfId="18026" xr:uid="{00000000-0005-0000-0000-000072460000}"/>
    <cellStyle name="Normal 84 2 2 8 2 2 2 6 3 2 2 2" xfId="18027" xr:uid="{00000000-0005-0000-0000-000073460000}"/>
    <cellStyle name="Normal 84 2 2 8 2 2 2 6 3 3" xfId="18028" xr:uid="{00000000-0005-0000-0000-000074460000}"/>
    <cellStyle name="Normal 84 2 2 8 2 2 2 6 4" xfId="18029" xr:uid="{00000000-0005-0000-0000-000075460000}"/>
    <cellStyle name="Normal 84 2 2 8 2 2 2 6 4 2" xfId="18030" xr:uid="{00000000-0005-0000-0000-000076460000}"/>
    <cellStyle name="Normal 84 2 2 8 2 2 2 7" xfId="18031" xr:uid="{00000000-0005-0000-0000-000077460000}"/>
    <cellStyle name="Normal 84 2 2 8 2 2 2 8" xfId="18032" xr:uid="{00000000-0005-0000-0000-000078460000}"/>
    <cellStyle name="Normal 84 2 2 8 2 2 2 8 2" xfId="18033" xr:uid="{00000000-0005-0000-0000-000079460000}"/>
    <cellStyle name="Normal 84 2 2 8 2 2 2 8 2 2" xfId="18034" xr:uid="{00000000-0005-0000-0000-00007A460000}"/>
    <cellStyle name="Normal 84 2 2 8 2 2 2 8 2 2 2" xfId="18035" xr:uid="{00000000-0005-0000-0000-00007B460000}"/>
    <cellStyle name="Normal 84 2 2 8 2 2 2 8 3" xfId="18036" xr:uid="{00000000-0005-0000-0000-00007C460000}"/>
    <cellStyle name="Normal 84 2 2 8 2 2 2 9" xfId="18037" xr:uid="{00000000-0005-0000-0000-00007D460000}"/>
    <cellStyle name="Normal 84 2 2 8 2 2 3" xfId="18038" xr:uid="{00000000-0005-0000-0000-00007E460000}"/>
    <cellStyle name="Normal 84 2 2 8 2 2 3 2" xfId="18039" xr:uid="{00000000-0005-0000-0000-00007F460000}"/>
    <cellStyle name="Normal 84 2 2 8 2 2 3 2 2" xfId="18040" xr:uid="{00000000-0005-0000-0000-000080460000}"/>
    <cellStyle name="Normal 84 2 2 8 2 2 3 2 2 2" xfId="18041" xr:uid="{00000000-0005-0000-0000-000081460000}"/>
    <cellStyle name="Normal 84 2 2 8 2 2 3 2 2 2 2" xfId="18042" xr:uid="{00000000-0005-0000-0000-000082460000}"/>
    <cellStyle name="Normal 84 2 2 8 2 2 3 2 2 2 2 2" xfId="18043" xr:uid="{00000000-0005-0000-0000-000083460000}"/>
    <cellStyle name="Normal 84 2 2 8 2 2 3 2 2 2 2 2 2" xfId="18044" xr:uid="{00000000-0005-0000-0000-000084460000}"/>
    <cellStyle name="Normal 84 2 2 8 2 2 3 2 2 2 3" xfId="18045" xr:uid="{00000000-0005-0000-0000-000085460000}"/>
    <cellStyle name="Normal 84 2 2 8 2 2 3 2 2 3" xfId="18046" xr:uid="{00000000-0005-0000-0000-000086460000}"/>
    <cellStyle name="Normal 84 2 2 8 2 2 3 2 2 4" xfId="18047" xr:uid="{00000000-0005-0000-0000-000087460000}"/>
    <cellStyle name="Normal 84 2 2 8 2 2 3 2 2 4 2" xfId="18048" xr:uid="{00000000-0005-0000-0000-000088460000}"/>
    <cellStyle name="Normal 84 2 2 8 2 2 3 2 3" xfId="18049" xr:uid="{00000000-0005-0000-0000-000089460000}"/>
    <cellStyle name="Normal 84 2 2 8 2 2 3 2 3 2" xfId="18050" xr:uid="{00000000-0005-0000-0000-00008A460000}"/>
    <cellStyle name="Normal 84 2 2 8 2 2 3 2 3 2 2" xfId="18051" xr:uid="{00000000-0005-0000-0000-00008B460000}"/>
    <cellStyle name="Normal 84 2 2 8 2 2 3 2 3 2 2 2" xfId="18052" xr:uid="{00000000-0005-0000-0000-00008C460000}"/>
    <cellStyle name="Normal 84 2 2 8 2 2 3 2 3 3" xfId="18053" xr:uid="{00000000-0005-0000-0000-00008D460000}"/>
    <cellStyle name="Normal 84 2 2 8 2 2 3 2 4" xfId="18054" xr:uid="{00000000-0005-0000-0000-00008E460000}"/>
    <cellStyle name="Normal 84 2 2 8 2 2 3 2 4 2" xfId="18055" xr:uid="{00000000-0005-0000-0000-00008F460000}"/>
    <cellStyle name="Normal 84 2 2 8 2 2 3 3" xfId="18056" xr:uid="{00000000-0005-0000-0000-000090460000}"/>
    <cellStyle name="Normal 84 2 2 8 2 2 3 4" xfId="18057" xr:uid="{00000000-0005-0000-0000-000091460000}"/>
    <cellStyle name="Normal 84 2 2 8 2 2 3 5" xfId="18058" xr:uid="{00000000-0005-0000-0000-000092460000}"/>
    <cellStyle name="Normal 84 2 2 8 2 2 3 5 2" xfId="18059" xr:uid="{00000000-0005-0000-0000-000093460000}"/>
    <cellStyle name="Normal 84 2 2 8 2 2 3 5 2 2" xfId="18060" xr:uid="{00000000-0005-0000-0000-000094460000}"/>
    <cellStyle name="Normal 84 2 2 8 2 2 3 5 2 2 2" xfId="18061" xr:uid="{00000000-0005-0000-0000-000095460000}"/>
    <cellStyle name="Normal 84 2 2 8 2 2 3 5 3" xfId="18062" xr:uid="{00000000-0005-0000-0000-000096460000}"/>
    <cellStyle name="Normal 84 2 2 8 2 2 3 6" xfId="18063" xr:uid="{00000000-0005-0000-0000-000097460000}"/>
    <cellStyle name="Normal 84 2 2 8 2 2 3 7" xfId="18064" xr:uid="{00000000-0005-0000-0000-000098460000}"/>
    <cellStyle name="Normal 84 2 2 8 2 2 3 7 2" xfId="18065" xr:uid="{00000000-0005-0000-0000-000099460000}"/>
    <cellStyle name="Normal 84 2 2 8 2 2 4" xfId="18066" xr:uid="{00000000-0005-0000-0000-00009A460000}"/>
    <cellStyle name="Normal 84 2 2 8 2 2 5" xfId="18067" xr:uid="{00000000-0005-0000-0000-00009B460000}"/>
    <cellStyle name="Normal 84 2 2 8 2 2 6" xfId="18068" xr:uid="{00000000-0005-0000-0000-00009C460000}"/>
    <cellStyle name="Normal 84 2 2 8 2 2 6 2" xfId="18069" xr:uid="{00000000-0005-0000-0000-00009D460000}"/>
    <cellStyle name="Normal 84 2 2 8 2 2 6 2 2" xfId="18070" xr:uid="{00000000-0005-0000-0000-00009E460000}"/>
    <cellStyle name="Normal 84 2 2 8 2 2 6 2 2 2" xfId="18071" xr:uid="{00000000-0005-0000-0000-00009F460000}"/>
    <cellStyle name="Normal 84 2 2 8 2 2 6 2 2 2 2" xfId="18072" xr:uid="{00000000-0005-0000-0000-0000A0460000}"/>
    <cellStyle name="Normal 84 2 2 8 2 2 6 2 2 2 2 2" xfId="18073" xr:uid="{00000000-0005-0000-0000-0000A1460000}"/>
    <cellStyle name="Normal 84 2 2 8 2 2 6 2 2 3" xfId="18074" xr:uid="{00000000-0005-0000-0000-0000A2460000}"/>
    <cellStyle name="Normal 84 2 2 8 2 2 6 2 3" xfId="18075" xr:uid="{00000000-0005-0000-0000-0000A3460000}"/>
    <cellStyle name="Normal 84 2 2 8 2 2 6 2 4" xfId="18076" xr:uid="{00000000-0005-0000-0000-0000A4460000}"/>
    <cellStyle name="Normal 84 2 2 8 2 2 6 2 4 2" xfId="18077" xr:uid="{00000000-0005-0000-0000-0000A5460000}"/>
    <cellStyle name="Normal 84 2 2 8 2 2 6 3" xfId="18078" xr:uid="{00000000-0005-0000-0000-0000A6460000}"/>
    <cellStyle name="Normal 84 2 2 8 2 2 6 3 2" xfId="18079" xr:uid="{00000000-0005-0000-0000-0000A7460000}"/>
    <cellStyle name="Normal 84 2 2 8 2 2 6 3 2 2" xfId="18080" xr:uid="{00000000-0005-0000-0000-0000A8460000}"/>
    <cellStyle name="Normal 84 2 2 8 2 2 6 3 2 2 2" xfId="18081" xr:uid="{00000000-0005-0000-0000-0000A9460000}"/>
    <cellStyle name="Normal 84 2 2 8 2 2 6 3 3" xfId="18082" xr:uid="{00000000-0005-0000-0000-0000AA460000}"/>
    <cellStyle name="Normal 84 2 2 8 2 2 6 4" xfId="18083" xr:uid="{00000000-0005-0000-0000-0000AB460000}"/>
    <cellStyle name="Normal 84 2 2 8 2 2 6 4 2" xfId="18084" xr:uid="{00000000-0005-0000-0000-0000AC460000}"/>
    <cellStyle name="Normal 84 2 2 8 2 2 7" xfId="18085" xr:uid="{00000000-0005-0000-0000-0000AD460000}"/>
    <cellStyle name="Normal 84 2 2 8 2 2 8" xfId="18086" xr:uid="{00000000-0005-0000-0000-0000AE460000}"/>
    <cellStyle name="Normal 84 2 2 8 2 2 8 2" xfId="18087" xr:uid="{00000000-0005-0000-0000-0000AF460000}"/>
    <cellStyle name="Normal 84 2 2 8 2 2 8 2 2" xfId="18088" xr:uid="{00000000-0005-0000-0000-0000B0460000}"/>
    <cellStyle name="Normal 84 2 2 8 2 2 8 2 2 2" xfId="18089" xr:uid="{00000000-0005-0000-0000-0000B1460000}"/>
    <cellStyle name="Normal 84 2 2 8 2 2 8 3" xfId="18090" xr:uid="{00000000-0005-0000-0000-0000B2460000}"/>
    <cellStyle name="Normal 84 2 2 8 2 2 9" xfId="18091" xr:uid="{00000000-0005-0000-0000-0000B3460000}"/>
    <cellStyle name="Normal 84 2 2 8 2 3" xfId="18092" xr:uid="{00000000-0005-0000-0000-0000B4460000}"/>
    <cellStyle name="Normal 84 2 2 8 2 4" xfId="18093" xr:uid="{00000000-0005-0000-0000-0000B5460000}"/>
    <cellStyle name="Normal 84 2 2 8 2 4 2" xfId="18094" xr:uid="{00000000-0005-0000-0000-0000B6460000}"/>
    <cellStyle name="Normal 84 2 2 8 2 4 2 2" xfId="18095" xr:uid="{00000000-0005-0000-0000-0000B7460000}"/>
    <cellStyle name="Normal 84 2 2 8 2 4 2 2 2" xfId="18096" xr:uid="{00000000-0005-0000-0000-0000B8460000}"/>
    <cellStyle name="Normal 84 2 2 8 2 4 2 2 2 2" xfId="18097" xr:uid="{00000000-0005-0000-0000-0000B9460000}"/>
    <cellStyle name="Normal 84 2 2 8 2 4 2 2 2 2 2" xfId="18098" xr:uid="{00000000-0005-0000-0000-0000BA460000}"/>
    <cellStyle name="Normal 84 2 2 8 2 4 2 2 2 2 2 2" xfId="18099" xr:uid="{00000000-0005-0000-0000-0000BB460000}"/>
    <cellStyle name="Normal 84 2 2 8 2 4 2 2 2 3" xfId="18100" xr:uid="{00000000-0005-0000-0000-0000BC460000}"/>
    <cellStyle name="Normal 84 2 2 8 2 4 2 2 3" xfId="18101" xr:uid="{00000000-0005-0000-0000-0000BD460000}"/>
    <cellStyle name="Normal 84 2 2 8 2 4 2 2 4" xfId="18102" xr:uid="{00000000-0005-0000-0000-0000BE460000}"/>
    <cellStyle name="Normal 84 2 2 8 2 4 2 2 4 2" xfId="18103" xr:uid="{00000000-0005-0000-0000-0000BF460000}"/>
    <cellStyle name="Normal 84 2 2 8 2 4 2 3" xfId="18104" xr:uid="{00000000-0005-0000-0000-0000C0460000}"/>
    <cellStyle name="Normal 84 2 2 8 2 4 2 3 2" xfId="18105" xr:uid="{00000000-0005-0000-0000-0000C1460000}"/>
    <cellStyle name="Normal 84 2 2 8 2 4 2 3 2 2" xfId="18106" xr:uid="{00000000-0005-0000-0000-0000C2460000}"/>
    <cellStyle name="Normal 84 2 2 8 2 4 2 3 2 2 2" xfId="18107" xr:uid="{00000000-0005-0000-0000-0000C3460000}"/>
    <cellStyle name="Normal 84 2 2 8 2 4 2 3 3" xfId="18108" xr:uid="{00000000-0005-0000-0000-0000C4460000}"/>
    <cellStyle name="Normal 84 2 2 8 2 4 2 4" xfId="18109" xr:uid="{00000000-0005-0000-0000-0000C5460000}"/>
    <cellStyle name="Normal 84 2 2 8 2 4 2 4 2" xfId="18110" xr:uid="{00000000-0005-0000-0000-0000C6460000}"/>
    <cellStyle name="Normal 84 2 2 8 2 4 3" xfId="18111" xr:uid="{00000000-0005-0000-0000-0000C7460000}"/>
    <cellStyle name="Normal 84 2 2 8 2 4 4" xfId="18112" xr:uid="{00000000-0005-0000-0000-0000C8460000}"/>
    <cellStyle name="Normal 84 2 2 8 2 4 5" xfId="18113" xr:uid="{00000000-0005-0000-0000-0000C9460000}"/>
    <cellStyle name="Normal 84 2 2 8 2 4 5 2" xfId="18114" xr:uid="{00000000-0005-0000-0000-0000CA460000}"/>
    <cellStyle name="Normal 84 2 2 8 2 4 5 2 2" xfId="18115" xr:uid="{00000000-0005-0000-0000-0000CB460000}"/>
    <cellStyle name="Normal 84 2 2 8 2 4 5 2 2 2" xfId="18116" xr:uid="{00000000-0005-0000-0000-0000CC460000}"/>
    <cellStyle name="Normal 84 2 2 8 2 4 5 3" xfId="18117" xr:uid="{00000000-0005-0000-0000-0000CD460000}"/>
    <cellStyle name="Normal 84 2 2 8 2 4 6" xfId="18118" xr:uid="{00000000-0005-0000-0000-0000CE460000}"/>
    <cellStyle name="Normal 84 2 2 8 2 4 7" xfId="18119" xr:uid="{00000000-0005-0000-0000-0000CF460000}"/>
    <cellStyle name="Normal 84 2 2 8 2 4 7 2" xfId="18120" xr:uid="{00000000-0005-0000-0000-0000D0460000}"/>
    <cellStyle name="Normal 84 2 2 8 2 5" xfId="18121" xr:uid="{00000000-0005-0000-0000-0000D1460000}"/>
    <cellStyle name="Normal 84 2 2 8 2 6" xfId="18122" xr:uid="{00000000-0005-0000-0000-0000D2460000}"/>
    <cellStyle name="Normal 84 2 2 8 2 7" xfId="18123" xr:uid="{00000000-0005-0000-0000-0000D3460000}"/>
    <cellStyle name="Normal 84 2 2 8 2 8" xfId="18124" xr:uid="{00000000-0005-0000-0000-0000D4460000}"/>
    <cellStyle name="Normal 84 2 2 8 2 8 2" xfId="18125" xr:uid="{00000000-0005-0000-0000-0000D5460000}"/>
    <cellStyle name="Normal 84 2 2 8 2 8 2 2" xfId="18126" xr:uid="{00000000-0005-0000-0000-0000D6460000}"/>
    <cellStyle name="Normal 84 2 2 8 2 8 2 2 2" xfId="18127" xr:uid="{00000000-0005-0000-0000-0000D7460000}"/>
    <cellStyle name="Normal 84 2 2 8 2 8 2 2 2 2" xfId="18128" xr:uid="{00000000-0005-0000-0000-0000D8460000}"/>
    <cellStyle name="Normal 84 2 2 8 2 8 2 2 2 2 2" xfId="18129" xr:uid="{00000000-0005-0000-0000-0000D9460000}"/>
    <cellStyle name="Normal 84 2 2 8 2 8 2 2 3" xfId="18130" xr:uid="{00000000-0005-0000-0000-0000DA460000}"/>
    <cellStyle name="Normal 84 2 2 8 2 8 2 3" xfId="18131" xr:uid="{00000000-0005-0000-0000-0000DB460000}"/>
    <cellStyle name="Normal 84 2 2 8 2 8 2 4" xfId="18132" xr:uid="{00000000-0005-0000-0000-0000DC460000}"/>
    <cellStyle name="Normal 84 2 2 8 2 8 2 4 2" xfId="18133" xr:uid="{00000000-0005-0000-0000-0000DD460000}"/>
    <cellStyle name="Normal 84 2 2 8 2 8 3" xfId="18134" xr:uid="{00000000-0005-0000-0000-0000DE460000}"/>
    <cellStyle name="Normal 84 2 2 8 2 8 3 2" xfId="18135" xr:uid="{00000000-0005-0000-0000-0000DF460000}"/>
    <cellStyle name="Normal 84 2 2 8 2 8 3 2 2" xfId="18136" xr:uid="{00000000-0005-0000-0000-0000E0460000}"/>
    <cellStyle name="Normal 84 2 2 8 2 8 3 2 2 2" xfId="18137" xr:uid="{00000000-0005-0000-0000-0000E1460000}"/>
    <cellStyle name="Normal 84 2 2 8 2 8 3 3" xfId="18138" xr:uid="{00000000-0005-0000-0000-0000E2460000}"/>
    <cellStyle name="Normal 84 2 2 8 2 8 4" xfId="18139" xr:uid="{00000000-0005-0000-0000-0000E3460000}"/>
    <cellStyle name="Normal 84 2 2 8 2 8 4 2" xfId="18140" xr:uid="{00000000-0005-0000-0000-0000E4460000}"/>
    <cellStyle name="Normal 84 2 2 8 2 9" xfId="18141" xr:uid="{00000000-0005-0000-0000-0000E5460000}"/>
    <cellStyle name="Normal 84 2 2 8 3" xfId="18142" xr:uid="{00000000-0005-0000-0000-0000E6460000}"/>
    <cellStyle name="Normal 84 2 2 8 4" xfId="18143" xr:uid="{00000000-0005-0000-0000-0000E7460000}"/>
    <cellStyle name="Normal 84 2 2 8 4 10" xfId="18144" xr:uid="{00000000-0005-0000-0000-0000E8460000}"/>
    <cellStyle name="Normal 84 2 2 8 4 10 2" xfId="18145" xr:uid="{00000000-0005-0000-0000-0000E9460000}"/>
    <cellStyle name="Normal 84 2 2 8 4 2" xfId="18146" xr:uid="{00000000-0005-0000-0000-0000EA460000}"/>
    <cellStyle name="Normal 84 2 2 8 4 2 10" xfId="18147" xr:uid="{00000000-0005-0000-0000-0000EB460000}"/>
    <cellStyle name="Normal 84 2 2 8 4 2 10 2" xfId="18148" xr:uid="{00000000-0005-0000-0000-0000EC460000}"/>
    <cellStyle name="Normal 84 2 2 8 4 2 2" xfId="18149" xr:uid="{00000000-0005-0000-0000-0000ED460000}"/>
    <cellStyle name="Normal 84 2 2 8 4 2 2 2" xfId="18150" xr:uid="{00000000-0005-0000-0000-0000EE460000}"/>
    <cellStyle name="Normal 84 2 2 8 4 2 2 2 2" xfId="18151" xr:uid="{00000000-0005-0000-0000-0000EF460000}"/>
    <cellStyle name="Normal 84 2 2 8 4 2 2 2 2 2" xfId="18152" xr:uid="{00000000-0005-0000-0000-0000F0460000}"/>
    <cellStyle name="Normal 84 2 2 8 4 2 2 2 2 2 2" xfId="18153" xr:uid="{00000000-0005-0000-0000-0000F1460000}"/>
    <cellStyle name="Normal 84 2 2 8 4 2 2 2 2 2 2 2" xfId="18154" xr:uid="{00000000-0005-0000-0000-0000F2460000}"/>
    <cellStyle name="Normal 84 2 2 8 4 2 2 2 2 2 2 2 2" xfId="18155" xr:uid="{00000000-0005-0000-0000-0000F3460000}"/>
    <cellStyle name="Normal 84 2 2 8 4 2 2 2 2 2 3" xfId="18156" xr:uid="{00000000-0005-0000-0000-0000F4460000}"/>
    <cellStyle name="Normal 84 2 2 8 4 2 2 2 2 3" xfId="18157" xr:uid="{00000000-0005-0000-0000-0000F5460000}"/>
    <cellStyle name="Normal 84 2 2 8 4 2 2 2 2 4" xfId="18158" xr:uid="{00000000-0005-0000-0000-0000F6460000}"/>
    <cellStyle name="Normal 84 2 2 8 4 2 2 2 2 4 2" xfId="18159" xr:uid="{00000000-0005-0000-0000-0000F7460000}"/>
    <cellStyle name="Normal 84 2 2 8 4 2 2 2 3" xfId="18160" xr:uid="{00000000-0005-0000-0000-0000F8460000}"/>
    <cellStyle name="Normal 84 2 2 8 4 2 2 2 3 2" xfId="18161" xr:uid="{00000000-0005-0000-0000-0000F9460000}"/>
    <cellStyle name="Normal 84 2 2 8 4 2 2 2 3 2 2" xfId="18162" xr:uid="{00000000-0005-0000-0000-0000FA460000}"/>
    <cellStyle name="Normal 84 2 2 8 4 2 2 2 3 2 2 2" xfId="18163" xr:uid="{00000000-0005-0000-0000-0000FB460000}"/>
    <cellStyle name="Normal 84 2 2 8 4 2 2 2 3 3" xfId="18164" xr:uid="{00000000-0005-0000-0000-0000FC460000}"/>
    <cellStyle name="Normal 84 2 2 8 4 2 2 2 4" xfId="18165" xr:uid="{00000000-0005-0000-0000-0000FD460000}"/>
    <cellStyle name="Normal 84 2 2 8 4 2 2 2 4 2" xfId="18166" xr:uid="{00000000-0005-0000-0000-0000FE460000}"/>
    <cellStyle name="Normal 84 2 2 8 4 2 2 3" xfId="18167" xr:uid="{00000000-0005-0000-0000-0000FF460000}"/>
    <cellStyle name="Normal 84 2 2 8 4 2 2 4" xfId="18168" xr:uid="{00000000-0005-0000-0000-000000470000}"/>
    <cellStyle name="Normal 84 2 2 8 4 2 2 5" xfId="18169" xr:uid="{00000000-0005-0000-0000-000001470000}"/>
    <cellStyle name="Normal 84 2 2 8 4 2 2 5 2" xfId="18170" xr:uid="{00000000-0005-0000-0000-000002470000}"/>
    <cellStyle name="Normal 84 2 2 8 4 2 2 5 2 2" xfId="18171" xr:uid="{00000000-0005-0000-0000-000003470000}"/>
    <cellStyle name="Normal 84 2 2 8 4 2 2 5 2 2 2" xfId="18172" xr:uid="{00000000-0005-0000-0000-000004470000}"/>
    <cellStyle name="Normal 84 2 2 8 4 2 2 5 3" xfId="18173" xr:uid="{00000000-0005-0000-0000-000005470000}"/>
    <cellStyle name="Normal 84 2 2 8 4 2 2 6" xfId="18174" xr:uid="{00000000-0005-0000-0000-000006470000}"/>
    <cellStyle name="Normal 84 2 2 8 4 2 2 7" xfId="18175" xr:uid="{00000000-0005-0000-0000-000007470000}"/>
    <cellStyle name="Normal 84 2 2 8 4 2 2 7 2" xfId="18176" xr:uid="{00000000-0005-0000-0000-000008470000}"/>
    <cellStyle name="Normal 84 2 2 8 4 2 3" xfId="18177" xr:uid="{00000000-0005-0000-0000-000009470000}"/>
    <cellStyle name="Normal 84 2 2 8 4 2 4" xfId="18178" xr:uid="{00000000-0005-0000-0000-00000A470000}"/>
    <cellStyle name="Normal 84 2 2 8 4 2 5" xfId="18179" xr:uid="{00000000-0005-0000-0000-00000B470000}"/>
    <cellStyle name="Normal 84 2 2 8 4 2 6" xfId="18180" xr:uid="{00000000-0005-0000-0000-00000C470000}"/>
    <cellStyle name="Normal 84 2 2 8 4 2 6 2" xfId="18181" xr:uid="{00000000-0005-0000-0000-00000D470000}"/>
    <cellStyle name="Normal 84 2 2 8 4 2 6 2 2" xfId="18182" xr:uid="{00000000-0005-0000-0000-00000E470000}"/>
    <cellStyle name="Normal 84 2 2 8 4 2 6 2 2 2" xfId="18183" xr:uid="{00000000-0005-0000-0000-00000F470000}"/>
    <cellStyle name="Normal 84 2 2 8 4 2 6 2 2 2 2" xfId="18184" xr:uid="{00000000-0005-0000-0000-000010470000}"/>
    <cellStyle name="Normal 84 2 2 8 4 2 6 2 2 2 2 2" xfId="18185" xr:uid="{00000000-0005-0000-0000-000011470000}"/>
    <cellStyle name="Normal 84 2 2 8 4 2 6 2 2 3" xfId="18186" xr:uid="{00000000-0005-0000-0000-000012470000}"/>
    <cellStyle name="Normal 84 2 2 8 4 2 6 2 3" xfId="18187" xr:uid="{00000000-0005-0000-0000-000013470000}"/>
    <cellStyle name="Normal 84 2 2 8 4 2 6 2 4" xfId="18188" xr:uid="{00000000-0005-0000-0000-000014470000}"/>
    <cellStyle name="Normal 84 2 2 8 4 2 6 2 4 2" xfId="18189" xr:uid="{00000000-0005-0000-0000-000015470000}"/>
    <cellStyle name="Normal 84 2 2 8 4 2 6 3" xfId="18190" xr:uid="{00000000-0005-0000-0000-000016470000}"/>
    <cellStyle name="Normal 84 2 2 8 4 2 6 3 2" xfId="18191" xr:uid="{00000000-0005-0000-0000-000017470000}"/>
    <cellStyle name="Normal 84 2 2 8 4 2 6 3 2 2" xfId="18192" xr:uid="{00000000-0005-0000-0000-000018470000}"/>
    <cellStyle name="Normal 84 2 2 8 4 2 6 3 2 2 2" xfId="18193" xr:uid="{00000000-0005-0000-0000-000019470000}"/>
    <cellStyle name="Normal 84 2 2 8 4 2 6 3 3" xfId="18194" xr:uid="{00000000-0005-0000-0000-00001A470000}"/>
    <cellStyle name="Normal 84 2 2 8 4 2 6 4" xfId="18195" xr:uid="{00000000-0005-0000-0000-00001B470000}"/>
    <cellStyle name="Normal 84 2 2 8 4 2 6 4 2" xfId="18196" xr:uid="{00000000-0005-0000-0000-00001C470000}"/>
    <cellStyle name="Normal 84 2 2 8 4 2 7" xfId="18197" xr:uid="{00000000-0005-0000-0000-00001D470000}"/>
    <cellStyle name="Normal 84 2 2 8 4 2 8" xfId="18198" xr:uid="{00000000-0005-0000-0000-00001E470000}"/>
    <cellStyle name="Normal 84 2 2 8 4 2 8 2" xfId="18199" xr:uid="{00000000-0005-0000-0000-00001F470000}"/>
    <cellStyle name="Normal 84 2 2 8 4 2 8 2 2" xfId="18200" xr:uid="{00000000-0005-0000-0000-000020470000}"/>
    <cellStyle name="Normal 84 2 2 8 4 2 8 2 2 2" xfId="18201" xr:uid="{00000000-0005-0000-0000-000021470000}"/>
    <cellStyle name="Normal 84 2 2 8 4 2 8 3" xfId="18202" xr:uid="{00000000-0005-0000-0000-000022470000}"/>
    <cellStyle name="Normal 84 2 2 8 4 2 9" xfId="18203" xr:uid="{00000000-0005-0000-0000-000023470000}"/>
    <cellStyle name="Normal 84 2 2 8 4 3" xfId="18204" xr:uid="{00000000-0005-0000-0000-000024470000}"/>
    <cellStyle name="Normal 84 2 2 8 4 3 2" xfId="18205" xr:uid="{00000000-0005-0000-0000-000025470000}"/>
    <cellStyle name="Normal 84 2 2 8 4 3 2 2" xfId="18206" xr:uid="{00000000-0005-0000-0000-000026470000}"/>
    <cellStyle name="Normal 84 2 2 8 4 3 2 2 2" xfId="18207" xr:uid="{00000000-0005-0000-0000-000027470000}"/>
    <cellStyle name="Normal 84 2 2 8 4 3 2 2 2 2" xfId="18208" xr:uid="{00000000-0005-0000-0000-000028470000}"/>
    <cellStyle name="Normal 84 2 2 8 4 3 2 2 2 2 2" xfId="18209" xr:uid="{00000000-0005-0000-0000-000029470000}"/>
    <cellStyle name="Normal 84 2 2 8 4 3 2 2 2 2 2 2" xfId="18210" xr:uid="{00000000-0005-0000-0000-00002A470000}"/>
    <cellStyle name="Normal 84 2 2 8 4 3 2 2 2 3" xfId="18211" xr:uid="{00000000-0005-0000-0000-00002B470000}"/>
    <cellStyle name="Normal 84 2 2 8 4 3 2 2 3" xfId="18212" xr:uid="{00000000-0005-0000-0000-00002C470000}"/>
    <cellStyle name="Normal 84 2 2 8 4 3 2 2 4" xfId="18213" xr:uid="{00000000-0005-0000-0000-00002D470000}"/>
    <cellStyle name="Normal 84 2 2 8 4 3 2 2 4 2" xfId="18214" xr:uid="{00000000-0005-0000-0000-00002E470000}"/>
    <cellStyle name="Normal 84 2 2 8 4 3 2 3" xfId="18215" xr:uid="{00000000-0005-0000-0000-00002F470000}"/>
    <cellStyle name="Normal 84 2 2 8 4 3 2 3 2" xfId="18216" xr:uid="{00000000-0005-0000-0000-000030470000}"/>
    <cellStyle name="Normal 84 2 2 8 4 3 2 3 2 2" xfId="18217" xr:uid="{00000000-0005-0000-0000-000031470000}"/>
    <cellStyle name="Normal 84 2 2 8 4 3 2 3 2 2 2" xfId="18218" xr:uid="{00000000-0005-0000-0000-000032470000}"/>
    <cellStyle name="Normal 84 2 2 8 4 3 2 3 3" xfId="18219" xr:uid="{00000000-0005-0000-0000-000033470000}"/>
    <cellStyle name="Normal 84 2 2 8 4 3 2 4" xfId="18220" xr:uid="{00000000-0005-0000-0000-000034470000}"/>
    <cellStyle name="Normal 84 2 2 8 4 3 2 4 2" xfId="18221" xr:uid="{00000000-0005-0000-0000-000035470000}"/>
    <cellStyle name="Normal 84 2 2 8 4 3 3" xfId="18222" xr:uid="{00000000-0005-0000-0000-000036470000}"/>
    <cellStyle name="Normal 84 2 2 8 4 3 4" xfId="18223" xr:uid="{00000000-0005-0000-0000-000037470000}"/>
    <cellStyle name="Normal 84 2 2 8 4 3 5" xfId="18224" xr:uid="{00000000-0005-0000-0000-000038470000}"/>
    <cellStyle name="Normal 84 2 2 8 4 3 5 2" xfId="18225" xr:uid="{00000000-0005-0000-0000-000039470000}"/>
    <cellStyle name="Normal 84 2 2 8 4 3 5 2 2" xfId="18226" xr:uid="{00000000-0005-0000-0000-00003A470000}"/>
    <cellStyle name="Normal 84 2 2 8 4 3 5 2 2 2" xfId="18227" xr:uid="{00000000-0005-0000-0000-00003B470000}"/>
    <cellStyle name="Normal 84 2 2 8 4 3 5 3" xfId="18228" xr:uid="{00000000-0005-0000-0000-00003C470000}"/>
    <cellStyle name="Normal 84 2 2 8 4 3 6" xfId="18229" xr:uid="{00000000-0005-0000-0000-00003D470000}"/>
    <cellStyle name="Normal 84 2 2 8 4 3 7" xfId="18230" xr:uid="{00000000-0005-0000-0000-00003E470000}"/>
    <cellStyle name="Normal 84 2 2 8 4 3 7 2" xfId="18231" xr:uid="{00000000-0005-0000-0000-00003F470000}"/>
    <cellStyle name="Normal 84 2 2 8 4 4" xfId="18232" xr:uid="{00000000-0005-0000-0000-000040470000}"/>
    <cellStyle name="Normal 84 2 2 8 4 5" xfId="18233" xr:uid="{00000000-0005-0000-0000-000041470000}"/>
    <cellStyle name="Normal 84 2 2 8 4 6" xfId="18234" xr:uid="{00000000-0005-0000-0000-000042470000}"/>
    <cellStyle name="Normal 84 2 2 8 4 6 2" xfId="18235" xr:uid="{00000000-0005-0000-0000-000043470000}"/>
    <cellStyle name="Normal 84 2 2 8 4 6 2 2" xfId="18236" xr:uid="{00000000-0005-0000-0000-000044470000}"/>
    <cellStyle name="Normal 84 2 2 8 4 6 2 2 2" xfId="18237" xr:uid="{00000000-0005-0000-0000-000045470000}"/>
    <cellStyle name="Normal 84 2 2 8 4 6 2 2 2 2" xfId="18238" xr:uid="{00000000-0005-0000-0000-000046470000}"/>
    <cellStyle name="Normal 84 2 2 8 4 6 2 2 2 2 2" xfId="18239" xr:uid="{00000000-0005-0000-0000-000047470000}"/>
    <cellStyle name="Normal 84 2 2 8 4 6 2 2 3" xfId="18240" xr:uid="{00000000-0005-0000-0000-000048470000}"/>
    <cellStyle name="Normal 84 2 2 8 4 6 2 3" xfId="18241" xr:uid="{00000000-0005-0000-0000-000049470000}"/>
    <cellStyle name="Normal 84 2 2 8 4 6 2 4" xfId="18242" xr:uid="{00000000-0005-0000-0000-00004A470000}"/>
    <cellStyle name="Normal 84 2 2 8 4 6 2 4 2" xfId="18243" xr:uid="{00000000-0005-0000-0000-00004B470000}"/>
    <cellStyle name="Normal 84 2 2 8 4 6 3" xfId="18244" xr:uid="{00000000-0005-0000-0000-00004C470000}"/>
    <cellStyle name="Normal 84 2 2 8 4 6 3 2" xfId="18245" xr:uid="{00000000-0005-0000-0000-00004D470000}"/>
    <cellStyle name="Normal 84 2 2 8 4 6 3 2 2" xfId="18246" xr:uid="{00000000-0005-0000-0000-00004E470000}"/>
    <cellStyle name="Normal 84 2 2 8 4 6 3 2 2 2" xfId="18247" xr:uid="{00000000-0005-0000-0000-00004F470000}"/>
    <cellStyle name="Normal 84 2 2 8 4 6 3 3" xfId="18248" xr:uid="{00000000-0005-0000-0000-000050470000}"/>
    <cellStyle name="Normal 84 2 2 8 4 6 4" xfId="18249" xr:uid="{00000000-0005-0000-0000-000051470000}"/>
    <cellStyle name="Normal 84 2 2 8 4 6 4 2" xfId="18250" xr:uid="{00000000-0005-0000-0000-000052470000}"/>
    <cellStyle name="Normal 84 2 2 8 4 7" xfId="18251" xr:uid="{00000000-0005-0000-0000-000053470000}"/>
    <cellStyle name="Normal 84 2 2 8 4 8" xfId="18252" xr:uid="{00000000-0005-0000-0000-000054470000}"/>
    <cellStyle name="Normal 84 2 2 8 4 8 2" xfId="18253" xr:uid="{00000000-0005-0000-0000-000055470000}"/>
    <cellStyle name="Normal 84 2 2 8 4 8 2 2" xfId="18254" xr:uid="{00000000-0005-0000-0000-000056470000}"/>
    <cellStyle name="Normal 84 2 2 8 4 8 2 2 2" xfId="18255" xr:uid="{00000000-0005-0000-0000-000057470000}"/>
    <cellStyle name="Normal 84 2 2 8 4 8 3" xfId="18256" xr:uid="{00000000-0005-0000-0000-000058470000}"/>
    <cellStyle name="Normal 84 2 2 8 4 9" xfId="18257" xr:uid="{00000000-0005-0000-0000-000059470000}"/>
    <cellStyle name="Normal 84 2 2 8 5" xfId="18258" xr:uid="{00000000-0005-0000-0000-00005A470000}"/>
    <cellStyle name="Normal 84 2 2 8 5 2" xfId="18259" xr:uid="{00000000-0005-0000-0000-00005B470000}"/>
    <cellStyle name="Normal 84 2 2 8 5 2 2" xfId="18260" xr:uid="{00000000-0005-0000-0000-00005C470000}"/>
    <cellStyle name="Normal 84 2 2 8 5 2 2 2" xfId="18261" xr:uid="{00000000-0005-0000-0000-00005D470000}"/>
    <cellStyle name="Normal 84 2 2 8 5 2 2 2 2" xfId="18262" xr:uid="{00000000-0005-0000-0000-00005E470000}"/>
    <cellStyle name="Normal 84 2 2 8 5 2 2 2 2 2" xfId="18263" xr:uid="{00000000-0005-0000-0000-00005F470000}"/>
    <cellStyle name="Normal 84 2 2 8 5 2 2 2 2 2 2" xfId="18264" xr:uid="{00000000-0005-0000-0000-000060470000}"/>
    <cellStyle name="Normal 84 2 2 8 5 2 2 2 3" xfId="18265" xr:uid="{00000000-0005-0000-0000-000061470000}"/>
    <cellStyle name="Normal 84 2 2 8 5 2 2 3" xfId="18266" xr:uid="{00000000-0005-0000-0000-000062470000}"/>
    <cellStyle name="Normal 84 2 2 8 5 2 2 4" xfId="18267" xr:uid="{00000000-0005-0000-0000-000063470000}"/>
    <cellStyle name="Normal 84 2 2 8 5 2 2 4 2" xfId="18268" xr:uid="{00000000-0005-0000-0000-000064470000}"/>
    <cellStyle name="Normal 84 2 2 8 5 2 3" xfId="18269" xr:uid="{00000000-0005-0000-0000-000065470000}"/>
    <cellStyle name="Normal 84 2 2 8 5 2 3 2" xfId="18270" xr:uid="{00000000-0005-0000-0000-000066470000}"/>
    <cellStyle name="Normal 84 2 2 8 5 2 3 2 2" xfId="18271" xr:uid="{00000000-0005-0000-0000-000067470000}"/>
    <cellStyle name="Normal 84 2 2 8 5 2 3 2 2 2" xfId="18272" xr:uid="{00000000-0005-0000-0000-000068470000}"/>
    <cellStyle name="Normal 84 2 2 8 5 2 3 3" xfId="18273" xr:uid="{00000000-0005-0000-0000-000069470000}"/>
    <cellStyle name="Normal 84 2 2 8 5 2 4" xfId="18274" xr:uid="{00000000-0005-0000-0000-00006A470000}"/>
    <cellStyle name="Normal 84 2 2 8 5 2 4 2" xfId="18275" xr:uid="{00000000-0005-0000-0000-00006B470000}"/>
    <cellStyle name="Normal 84 2 2 8 5 3" xfId="18276" xr:uid="{00000000-0005-0000-0000-00006C470000}"/>
    <cellStyle name="Normal 84 2 2 8 5 4" xfId="18277" xr:uid="{00000000-0005-0000-0000-00006D470000}"/>
    <cellStyle name="Normal 84 2 2 8 5 5" xfId="18278" xr:uid="{00000000-0005-0000-0000-00006E470000}"/>
    <cellStyle name="Normal 84 2 2 8 5 5 2" xfId="18279" xr:uid="{00000000-0005-0000-0000-00006F470000}"/>
    <cellStyle name="Normal 84 2 2 8 5 5 2 2" xfId="18280" xr:uid="{00000000-0005-0000-0000-000070470000}"/>
    <cellStyle name="Normal 84 2 2 8 5 5 2 2 2" xfId="18281" xr:uid="{00000000-0005-0000-0000-000071470000}"/>
    <cellStyle name="Normal 84 2 2 8 5 5 3" xfId="18282" xr:uid="{00000000-0005-0000-0000-000072470000}"/>
    <cellStyle name="Normal 84 2 2 8 5 6" xfId="18283" xr:uid="{00000000-0005-0000-0000-000073470000}"/>
    <cellStyle name="Normal 84 2 2 8 5 7" xfId="18284" xr:uid="{00000000-0005-0000-0000-000074470000}"/>
    <cellStyle name="Normal 84 2 2 8 5 7 2" xfId="18285" xr:uid="{00000000-0005-0000-0000-000075470000}"/>
    <cellStyle name="Normal 84 2 2 8 6" xfId="18286" xr:uid="{00000000-0005-0000-0000-000076470000}"/>
    <cellStyle name="Normal 84 2 2 8 7" xfId="18287" xr:uid="{00000000-0005-0000-0000-000077470000}"/>
    <cellStyle name="Normal 84 2 2 8 8" xfId="18288" xr:uid="{00000000-0005-0000-0000-000078470000}"/>
    <cellStyle name="Normal 84 2 2 8 9" xfId="18289" xr:uid="{00000000-0005-0000-0000-000079470000}"/>
    <cellStyle name="Normal 84 2 2 8 9 2" xfId="18290" xr:uid="{00000000-0005-0000-0000-00007A470000}"/>
    <cellStyle name="Normal 84 2 2 8 9 2 2" xfId="18291" xr:uid="{00000000-0005-0000-0000-00007B470000}"/>
    <cellStyle name="Normal 84 2 2 8 9 2 2 2" xfId="18292" xr:uid="{00000000-0005-0000-0000-00007C470000}"/>
    <cellStyle name="Normal 84 2 2 8 9 2 2 2 2" xfId="18293" xr:uid="{00000000-0005-0000-0000-00007D470000}"/>
    <cellStyle name="Normal 84 2 2 8 9 2 2 2 2 2" xfId="18294" xr:uid="{00000000-0005-0000-0000-00007E470000}"/>
    <cellStyle name="Normal 84 2 2 8 9 2 2 3" xfId="18295" xr:uid="{00000000-0005-0000-0000-00007F470000}"/>
    <cellStyle name="Normal 84 2 2 8 9 2 3" xfId="18296" xr:uid="{00000000-0005-0000-0000-000080470000}"/>
    <cellStyle name="Normal 84 2 2 8 9 2 4" xfId="18297" xr:uid="{00000000-0005-0000-0000-000081470000}"/>
    <cellStyle name="Normal 84 2 2 8 9 2 4 2" xfId="18298" xr:uid="{00000000-0005-0000-0000-000082470000}"/>
    <cellStyle name="Normal 84 2 2 8 9 3" xfId="18299" xr:uid="{00000000-0005-0000-0000-000083470000}"/>
    <cellStyle name="Normal 84 2 2 8 9 3 2" xfId="18300" xr:uid="{00000000-0005-0000-0000-000084470000}"/>
    <cellStyle name="Normal 84 2 2 8 9 3 2 2" xfId="18301" xr:uid="{00000000-0005-0000-0000-000085470000}"/>
    <cellStyle name="Normal 84 2 2 8 9 3 2 2 2" xfId="18302" xr:uid="{00000000-0005-0000-0000-000086470000}"/>
    <cellStyle name="Normal 84 2 2 8 9 3 3" xfId="18303" xr:uid="{00000000-0005-0000-0000-000087470000}"/>
    <cellStyle name="Normal 84 2 2 8 9 4" xfId="18304" xr:uid="{00000000-0005-0000-0000-000088470000}"/>
    <cellStyle name="Normal 84 2 2 8 9 4 2" xfId="18305" xr:uid="{00000000-0005-0000-0000-000089470000}"/>
    <cellStyle name="Normal 84 2 2 9" xfId="18306" xr:uid="{00000000-0005-0000-0000-00008A470000}"/>
    <cellStyle name="Normal 84 2 2 9 10" xfId="18307" xr:uid="{00000000-0005-0000-0000-00008B470000}"/>
    <cellStyle name="Normal 84 2 2 9 2" xfId="18308" xr:uid="{00000000-0005-0000-0000-00008C470000}"/>
    <cellStyle name="Normal 84 2 2 9 3" xfId="18309" xr:uid="{00000000-0005-0000-0000-00008D470000}"/>
    <cellStyle name="Normal 84 2 2 9 4" xfId="18310" xr:uid="{00000000-0005-0000-0000-00008E470000}"/>
    <cellStyle name="Normal 84 2 2 9 5" xfId="18311" xr:uid="{00000000-0005-0000-0000-00008F470000}"/>
    <cellStyle name="Normal 84 2 2 9 6" xfId="18312" xr:uid="{00000000-0005-0000-0000-000090470000}"/>
    <cellStyle name="Normal 84 2 2 9 7" xfId="18313" xr:uid="{00000000-0005-0000-0000-000091470000}"/>
    <cellStyle name="Normal 84 2 2 9 8" xfId="18314" xr:uid="{00000000-0005-0000-0000-000092470000}"/>
    <cellStyle name="Normal 84 2 2 9 9" xfId="18315" xr:uid="{00000000-0005-0000-0000-000093470000}"/>
    <cellStyle name="Normal 84 2 20" xfId="18316" xr:uid="{00000000-0005-0000-0000-000094470000}"/>
    <cellStyle name="Normal 84 2 20 2" xfId="18317" xr:uid="{00000000-0005-0000-0000-000095470000}"/>
    <cellStyle name="Normal 84 2 20 2 2" xfId="18318" xr:uid="{00000000-0005-0000-0000-000096470000}"/>
    <cellStyle name="Normal 84 2 20 2 2 2" xfId="18319" xr:uid="{00000000-0005-0000-0000-000097470000}"/>
    <cellStyle name="Normal 84 2 20 2 2 2 2" xfId="18320" xr:uid="{00000000-0005-0000-0000-000098470000}"/>
    <cellStyle name="Normal 84 2 20 2 2 2 2 2" xfId="18321" xr:uid="{00000000-0005-0000-0000-000099470000}"/>
    <cellStyle name="Normal 84 2 20 2 2 3" xfId="18322" xr:uid="{00000000-0005-0000-0000-00009A470000}"/>
    <cellStyle name="Normal 84 2 20 2 3" xfId="18323" xr:uid="{00000000-0005-0000-0000-00009B470000}"/>
    <cellStyle name="Normal 84 2 20 2 4" xfId="18324" xr:uid="{00000000-0005-0000-0000-00009C470000}"/>
    <cellStyle name="Normal 84 2 20 2 4 2" xfId="18325" xr:uid="{00000000-0005-0000-0000-00009D470000}"/>
    <cellStyle name="Normal 84 2 20 3" xfId="18326" xr:uid="{00000000-0005-0000-0000-00009E470000}"/>
    <cellStyle name="Normal 84 2 20 3 2" xfId="18327" xr:uid="{00000000-0005-0000-0000-00009F470000}"/>
    <cellStyle name="Normal 84 2 20 3 2 2" xfId="18328" xr:uid="{00000000-0005-0000-0000-0000A0470000}"/>
    <cellStyle name="Normal 84 2 20 3 2 2 2" xfId="18329" xr:uid="{00000000-0005-0000-0000-0000A1470000}"/>
    <cellStyle name="Normal 84 2 20 3 3" xfId="18330" xr:uid="{00000000-0005-0000-0000-0000A2470000}"/>
    <cellStyle name="Normal 84 2 20 4" xfId="18331" xr:uid="{00000000-0005-0000-0000-0000A3470000}"/>
    <cellStyle name="Normal 84 2 20 4 2" xfId="18332" xr:uid="{00000000-0005-0000-0000-0000A4470000}"/>
    <cellStyle name="Normal 84 2 21" xfId="18333" xr:uid="{00000000-0005-0000-0000-0000A5470000}"/>
    <cellStyle name="Normal 84 2 22" xfId="18334" xr:uid="{00000000-0005-0000-0000-0000A6470000}"/>
    <cellStyle name="Normal 84 2 22 2" xfId="18335" xr:uid="{00000000-0005-0000-0000-0000A7470000}"/>
    <cellStyle name="Normal 84 2 22 2 2" xfId="18336" xr:uid="{00000000-0005-0000-0000-0000A8470000}"/>
    <cellStyle name="Normal 84 2 22 2 2 2" xfId="18337" xr:uid="{00000000-0005-0000-0000-0000A9470000}"/>
    <cellStyle name="Normal 84 2 22 3" xfId="18338" xr:uid="{00000000-0005-0000-0000-0000AA470000}"/>
    <cellStyle name="Normal 84 2 23" xfId="18339" xr:uid="{00000000-0005-0000-0000-0000AB470000}"/>
    <cellStyle name="Normal 84 2 24" xfId="18340" xr:uid="{00000000-0005-0000-0000-0000AC470000}"/>
    <cellStyle name="Normal 84 2 24 2" xfId="18341" xr:uid="{00000000-0005-0000-0000-0000AD470000}"/>
    <cellStyle name="Normal 84 2 3" xfId="18342" xr:uid="{00000000-0005-0000-0000-0000AE470000}"/>
    <cellStyle name="Normal 84 2 3 10" xfId="18343" xr:uid="{00000000-0005-0000-0000-0000AF470000}"/>
    <cellStyle name="Normal 84 2 3 10 10" xfId="18344" xr:uid="{00000000-0005-0000-0000-0000B0470000}"/>
    <cellStyle name="Normal 84 2 3 10 10 2" xfId="18345" xr:uid="{00000000-0005-0000-0000-0000B1470000}"/>
    <cellStyle name="Normal 84 2 3 10 2" xfId="18346" xr:uid="{00000000-0005-0000-0000-0000B2470000}"/>
    <cellStyle name="Normal 84 2 3 10 2 10" xfId="18347" xr:uid="{00000000-0005-0000-0000-0000B3470000}"/>
    <cellStyle name="Normal 84 2 3 10 2 10 2" xfId="18348" xr:uid="{00000000-0005-0000-0000-0000B4470000}"/>
    <cellStyle name="Normal 84 2 3 10 2 2" xfId="18349" xr:uid="{00000000-0005-0000-0000-0000B5470000}"/>
    <cellStyle name="Normal 84 2 3 10 2 2 2" xfId="18350" xr:uid="{00000000-0005-0000-0000-0000B6470000}"/>
    <cellStyle name="Normal 84 2 3 10 2 2 2 2" xfId="18351" xr:uid="{00000000-0005-0000-0000-0000B7470000}"/>
    <cellStyle name="Normal 84 2 3 10 2 2 2 2 2" xfId="18352" xr:uid="{00000000-0005-0000-0000-0000B8470000}"/>
    <cellStyle name="Normal 84 2 3 10 2 2 2 2 2 2" xfId="18353" xr:uid="{00000000-0005-0000-0000-0000B9470000}"/>
    <cellStyle name="Normal 84 2 3 10 2 2 2 2 2 2 2" xfId="18354" xr:uid="{00000000-0005-0000-0000-0000BA470000}"/>
    <cellStyle name="Normal 84 2 3 10 2 2 2 2 2 2 2 2" xfId="18355" xr:uid="{00000000-0005-0000-0000-0000BB470000}"/>
    <cellStyle name="Normal 84 2 3 10 2 2 2 2 2 3" xfId="18356" xr:uid="{00000000-0005-0000-0000-0000BC470000}"/>
    <cellStyle name="Normal 84 2 3 10 2 2 2 2 3" xfId="18357" xr:uid="{00000000-0005-0000-0000-0000BD470000}"/>
    <cellStyle name="Normal 84 2 3 10 2 2 2 2 4" xfId="18358" xr:uid="{00000000-0005-0000-0000-0000BE470000}"/>
    <cellStyle name="Normal 84 2 3 10 2 2 2 2 4 2" xfId="18359" xr:uid="{00000000-0005-0000-0000-0000BF470000}"/>
    <cellStyle name="Normal 84 2 3 10 2 2 2 3" xfId="18360" xr:uid="{00000000-0005-0000-0000-0000C0470000}"/>
    <cellStyle name="Normal 84 2 3 10 2 2 2 3 2" xfId="18361" xr:uid="{00000000-0005-0000-0000-0000C1470000}"/>
    <cellStyle name="Normal 84 2 3 10 2 2 2 3 2 2" xfId="18362" xr:uid="{00000000-0005-0000-0000-0000C2470000}"/>
    <cellStyle name="Normal 84 2 3 10 2 2 2 3 2 2 2" xfId="18363" xr:uid="{00000000-0005-0000-0000-0000C3470000}"/>
    <cellStyle name="Normal 84 2 3 10 2 2 2 3 3" xfId="18364" xr:uid="{00000000-0005-0000-0000-0000C4470000}"/>
    <cellStyle name="Normal 84 2 3 10 2 2 2 4" xfId="18365" xr:uid="{00000000-0005-0000-0000-0000C5470000}"/>
    <cellStyle name="Normal 84 2 3 10 2 2 2 4 2" xfId="18366" xr:uid="{00000000-0005-0000-0000-0000C6470000}"/>
    <cellStyle name="Normal 84 2 3 10 2 2 3" xfId="18367" xr:uid="{00000000-0005-0000-0000-0000C7470000}"/>
    <cellStyle name="Normal 84 2 3 10 2 2 4" xfId="18368" xr:uid="{00000000-0005-0000-0000-0000C8470000}"/>
    <cellStyle name="Normal 84 2 3 10 2 2 5" xfId="18369" xr:uid="{00000000-0005-0000-0000-0000C9470000}"/>
    <cellStyle name="Normal 84 2 3 10 2 2 5 2" xfId="18370" xr:uid="{00000000-0005-0000-0000-0000CA470000}"/>
    <cellStyle name="Normal 84 2 3 10 2 2 5 2 2" xfId="18371" xr:uid="{00000000-0005-0000-0000-0000CB470000}"/>
    <cellStyle name="Normal 84 2 3 10 2 2 5 2 2 2" xfId="18372" xr:uid="{00000000-0005-0000-0000-0000CC470000}"/>
    <cellStyle name="Normal 84 2 3 10 2 2 5 3" xfId="18373" xr:uid="{00000000-0005-0000-0000-0000CD470000}"/>
    <cellStyle name="Normal 84 2 3 10 2 2 6" xfId="18374" xr:uid="{00000000-0005-0000-0000-0000CE470000}"/>
    <cellStyle name="Normal 84 2 3 10 2 2 7" xfId="18375" xr:uid="{00000000-0005-0000-0000-0000CF470000}"/>
    <cellStyle name="Normal 84 2 3 10 2 2 7 2" xfId="18376" xr:uid="{00000000-0005-0000-0000-0000D0470000}"/>
    <cellStyle name="Normal 84 2 3 10 2 3" xfId="18377" xr:uid="{00000000-0005-0000-0000-0000D1470000}"/>
    <cellStyle name="Normal 84 2 3 10 2 4" xfId="18378" xr:uid="{00000000-0005-0000-0000-0000D2470000}"/>
    <cellStyle name="Normal 84 2 3 10 2 5" xfId="18379" xr:uid="{00000000-0005-0000-0000-0000D3470000}"/>
    <cellStyle name="Normal 84 2 3 10 2 6" xfId="18380" xr:uid="{00000000-0005-0000-0000-0000D4470000}"/>
    <cellStyle name="Normal 84 2 3 10 2 6 2" xfId="18381" xr:uid="{00000000-0005-0000-0000-0000D5470000}"/>
    <cellStyle name="Normal 84 2 3 10 2 6 2 2" xfId="18382" xr:uid="{00000000-0005-0000-0000-0000D6470000}"/>
    <cellStyle name="Normal 84 2 3 10 2 6 2 2 2" xfId="18383" xr:uid="{00000000-0005-0000-0000-0000D7470000}"/>
    <cellStyle name="Normal 84 2 3 10 2 6 2 2 2 2" xfId="18384" xr:uid="{00000000-0005-0000-0000-0000D8470000}"/>
    <cellStyle name="Normal 84 2 3 10 2 6 2 2 2 2 2" xfId="18385" xr:uid="{00000000-0005-0000-0000-0000D9470000}"/>
    <cellStyle name="Normal 84 2 3 10 2 6 2 2 3" xfId="18386" xr:uid="{00000000-0005-0000-0000-0000DA470000}"/>
    <cellStyle name="Normal 84 2 3 10 2 6 2 3" xfId="18387" xr:uid="{00000000-0005-0000-0000-0000DB470000}"/>
    <cellStyle name="Normal 84 2 3 10 2 6 2 4" xfId="18388" xr:uid="{00000000-0005-0000-0000-0000DC470000}"/>
    <cellStyle name="Normal 84 2 3 10 2 6 2 4 2" xfId="18389" xr:uid="{00000000-0005-0000-0000-0000DD470000}"/>
    <cellStyle name="Normal 84 2 3 10 2 6 3" xfId="18390" xr:uid="{00000000-0005-0000-0000-0000DE470000}"/>
    <cellStyle name="Normal 84 2 3 10 2 6 3 2" xfId="18391" xr:uid="{00000000-0005-0000-0000-0000DF470000}"/>
    <cellStyle name="Normal 84 2 3 10 2 6 3 2 2" xfId="18392" xr:uid="{00000000-0005-0000-0000-0000E0470000}"/>
    <cellStyle name="Normal 84 2 3 10 2 6 3 2 2 2" xfId="18393" xr:uid="{00000000-0005-0000-0000-0000E1470000}"/>
    <cellStyle name="Normal 84 2 3 10 2 6 3 3" xfId="18394" xr:uid="{00000000-0005-0000-0000-0000E2470000}"/>
    <cellStyle name="Normal 84 2 3 10 2 6 4" xfId="18395" xr:uid="{00000000-0005-0000-0000-0000E3470000}"/>
    <cellStyle name="Normal 84 2 3 10 2 6 4 2" xfId="18396" xr:uid="{00000000-0005-0000-0000-0000E4470000}"/>
    <cellStyle name="Normal 84 2 3 10 2 7" xfId="18397" xr:uid="{00000000-0005-0000-0000-0000E5470000}"/>
    <cellStyle name="Normal 84 2 3 10 2 8" xfId="18398" xr:uid="{00000000-0005-0000-0000-0000E6470000}"/>
    <cellStyle name="Normal 84 2 3 10 2 8 2" xfId="18399" xr:uid="{00000000-0005-0000-0000-0000E7470000}"/>
    <cellStyle name="Normal 84 2 3 10 2 8 2 2" xfId="18400" xr:uid="{00000000-0005-0000-0000-0000E8470000}"/>
    <cellStyle name="Normal 84 2 3 10 2 8 2 2 2" xfId="18401" xr:uid="{00000000-0005-0000-0000-0000E9470000}"/>
    <cellStyle name="Normal 84 2 3 10 2 8 3" xfId="18402" xr:uid="{00000000-0005-0000-0000-0000EA470000}"/>
    <cellStyle name="Normal 84 2 3 10 2 9" xfId="18403" xr:uid="{00000000-0005-0000-0000-0000EB470000}"/>
    <cellStyle name="Normal 84 2 3 10 3" xfId="18404" xr:uid="{00000000-0005-0000-0000-0000EC470000}"/>
    <cellStyle name="Normal 84 2 3 10 3 2" xfId="18405" xr:uid="{00000000-0005-0000-0000-0000ED470000}"/>
    <cellStyle name="Normal 84 2 3 10 3 2 2" xfId="18406" xr:uid="{00000000-0005-0000-0000-0000EE470000}"/>
    <cellStyle name="Normal 84 2 3 10 3 2 2 2" xfId="18407" xr:uid="{00000000-0005-0000-0000-0000EF470000}"/>
    <cellStyle name="Normal 84 2 3 10 3 2 2 2 2" xfId="18408" xr:uid="{00000000-0005-0000-0000-0000F0470000}"/>
    <cellStyle name="Normal 84 2 3 10 3 2 2 2 2 2" xfId="18409" xr:uid="{00000000-0005-0000-0000-0000F1470000}"/>
    <cellStyle name="Normal 84 2 3 10 3 2 2 2 2 2 2" xfId="18410" xr:uid="{00000000-0005-0000-0000-0000F2470000}"/>
    <cellStyle name="Normal 84 2 3 10 3 2 2 2 3" xfId="18411" xr:uid="{00000000-0005-0000-0000-0000F3470000}"/>
    <cellStyle name="Normal 84 2 3 10 3 2 2 3" xfId="18412" xr:uid="{00000000-0005-0000-0000-0000F4470000}"/>
    <cellStyle name="Normal 84 2 3 10 3 2 2 4" xfId="18413" xr:uid="{00000000-0005-0000-0000-0000F5470000}"/>
    <cellStyle name="Normal 84 2 3 10 3 2 2 4 2" xfId="18414" xr:uid="{00000000-0005-0000-0000-0000F6470000}"/>
    <cellStyle name="Normal 84 2 3 10 3 2 3" xfId="18415" xr:uid="{00000000-0005-0000-0000-0000F7470000}"/>
    <cellStyle name="Normal 84 2 3 10 3 2 3 2" xfId="18416" xr:uid="{00000000-0005-0000-0000-0000F8470000}"/>
    <cellStyle name="Normal 84 2 3 10 3 2 3 2 2" xfId="18417" xr:uid="{00000000-0005-0000-0000-0000F9470000}"/>
    <cellStyle name="Normal 84 2 3 10 3 2 3 2 2 2" xfId="18418" xr:uid="{00000000-0005-0000-0000-0000FA470000}"/>
    <cellStyle name="Normal 84 2 3 10 3 2 3 3" xfId="18419" xr:uid="{00000000-0005-0000-0000-0000FB470000}"/>
    <cellStyle name="Normal 84 2 3 10 3 2 4" xfId="18420" xr:uid="{00000000-0005-0000-0000-0000FC470000}"/>
    <cellStyle name="Normal 84 2 3 10 3 2 4 2" xfId="18421" xr:uid="{00000000-0005-0000-0000-0000FD470000}"/>
    <cellStyle name="Normal 84 2 3 10 3 3" xfId="18422" xr:uid="{00000000-0005-0000-0000-0000FE470000}"/>
    <cellStyle name="Normal 84 2 3 10 3 4" xfId="18423" xr:uid="{00000000-0005-0000-0000-0000FF470000}"/>
    <cellStyle name="Normal 84 2 3 10 3 5" xfId="18424" xr:uid="{00000000-0005-0000-0000-000000480000}"/>
    <cellStyle name="Normal 84 2 3 10 3 5 2" xfId="18425" xr:uid="{00000000-0005-0000-0000-000001480000}"/>
    <cellStyle name="Normal 84 2 3 10 3 5 2 2" xfId="18426" xr:uid="{00000000-0005-0000-0000-000002480000}"/>
    <cellStyle name="Normal 84 2 3 10 3 5 2 2 2" xfId="18427" xr:uid="{00000000-0005-0000-0000-000003480000}"/>
    <cellStyle name="Normal 84 2 3 10 3 5 3" xfId="18428" xr:uid="{00000000-0005-0000-0000-000004480000}"/>
    <cellStyle name="Normal 84 2 3 10 3 6" xfId="18429" xr:uid="{00000000-0005-0000-0000-000005480000}"/>
    <cellStyle name="Normal 84 2 3 10 3 7" xfId="18430" xr:uid="{00000000-0005-0000-0000-000006480000}"/>
    <cellStyle name="Normal 84 2 3 10 3 7 2" xfId="18431" xr:uid="{00000000-0005-0000-0000-000007480000}"/>
    <cellStyle name="Normal 84 2 3 10 4" xfId="18432" xr:uid="{00000000-0005-0000-0000-000008480000}"/>
    <cellStyle name="Normal 84 2 3 10 5" xfId="18433" xr:uid="{00000000-0005-0000-0000-000009480000}"/>
    <cellStyle name="Normal 84 2 3 10 6" xfId="18434" xr:uid="{00000000-0005-0000-0000-00000A480000}"/>
    <cellStyle name="Normal 84 2 3 10 6 2" xfId="18435" xr:uid="{00000000-0005-0000-0000-00000B480000}"/>
    <cellStyle name="Normal 84 2 3 10 6 2 2" xfId="18436" xr:uid="{00000000-0005-0000-0000-00000C480000}"/>
    <cellStyle name="Normal 84 2 3 10 6 2 2 2" xfId="18437" xr:uid="{00000000-0005-0000-0000-00000D480000}"/>
    <cellStyle name="Normal 84 2 3 10 6 2 2 2 2" xfId="18438" xr:uid="{00000000-0005-0000-0000-00000E480000}"/>
    <cellStyle name="Normal 84 2 3 10 6 2 2 2 2 2" xfId="18439" xr:uid="{00000000-0005-0000-0000-00000F480000}"/>
    <cellStyle name="Normal 84 2 3 10 6 2 2 3" xfId="18440" xr:uid="{00000000-0005-0000-0000-000010480000}"/>
    <cellStyle name="Normal 84 2 3 10 6 2 3" xfId="18441" xr:uid="{00000000-0005-0000-0000-000011480000}"/>
    <cellStyle name="Normal 84 2 3 10 6 2 4" xfId="18442" xr:uid="{00000000-0005-0000-0000-000012480000}"/>
    <cellStyle name="Normal 84 2 3 10 6 2 4 2" xfId="18443" xr:uid="{00000000-0005-0000-0000-000013480000}"/>
    <cellStyle name="Normal 84 2 3 10 6 3" xfId="18444" xr:uid="{00000000-0005-0000-0000-000014480000}"/>
    <cellStyle name="Normal 84 2 3 10 6 3 2" xfId="18445" xr:uid="{00000000-0005-0000-0000-000015480000}"/>
    <cellStyle name="Normal 84 2 3 10 6 3 2 2" xfId="18446" xr:uid="{00000000-0005-0000-0000-000016480000}"/>
    <cellStyle name="Normal 84 2 3 10 6 3 2 2 2" xfId="18447" xr:uid="{00000000-0005-0000-0000-000017480000}"/>
    <cellStyle name="Normal 84 2 3 10 6 3 3" xfId="18448" xr:uid="{00000000-0005-0000-0000-000018480000}"/>
    <cellStyle name="Normal 84 2 3 10 6 4" xfId="18449" xr:uid="{00000000-0005-0000-0000-000019480000}"/>
    <cellStyle name="Normal 84 2 3 10 6 4 2" xfId="18450" xr:uid="{00000000-0005-0000-0000-00001A480000}"/>
    <cellStyle name="Normal 84 2 3 10 7" xfId="18451" xr:uid="{00000000-0005-0000-0000-00001B480000}"/>
    <cellStyle name="Normal 84 2 3 10 8" xfId="18452" xr:uid="{00000000-0005-0000-0000-00001C480000}"/>
    <cellStyle name="Normal 84 2 3 10 8 2" xfId="18453" xr:uid="{00000000-0005-0000-0000-00001D480000}"/>
    <cellStyle name="Normal 84 2 3 10 8 2 2" xfId="18454" xr:uid="{00000000-0005-0000-0000-00001E480000}"/>
    <cellStyle name="Normal 84 2 3 10 8 2 2 2" xfId="18455" xr:uid="{00000000-0005-0000-0000-00001F480000}"/>
    <cellStyle name="Normal 84 2 3 10 8 3" xfId="18456" xr:uid="{00000000-0005-0000-0000-000020480000}"/>
    <cellStyle name="Normal 84 2 3 10 9" xfId="18457" xr:uid="{00000000-0005-0000-0000-000021480000}"/>
    <cellStyle name="Normal 84 2 3 11" xfId="18458" xr:uid="{00000000-0005-0000-0000-000022480000}"/>
    <cellStyle name="Normal 84 2 3 11 2" xfId="18459" xr:uid="{00000000-0005-0000-0000-000023480000}"/>
    <cellStyle name="Normal 84 2 3 11 2 2" xfId="18460" xr:uid="{00000000-0005-0000-0000-000024480000}"/>
    <cellStyle name="Normal 84 2 3 11 2 2 2" xfId="18461" xr:uid="{00000000-0005-0000-0000-000025480000}"/>
    <cellStyle name="Normal 84 2 3 11 2 2 2 2" xfId="18462" xr:uid="{00000000-0005-0000-0000-000026480000}"/>
    <cellStyle name="Normal 84 2 3 11 2 2 2 2 2" xfId="18463" xr:uid="{00000000-0005-0000-0000-000027480000}"/>
    <cellStyle name="Normal 84 2 3 11 2 2 2 2 2 2" xfId="18464" xr:uid="{00000000-0005-0000-0000-000028480000}"/>
    <cellStyle name="Normal 84 2 3 11 2 2 2 3" xfId="18465" xr:uid="{00000000-0005-0000-0000-000029480000}"/>
    <cellStyle name="Normal 84 2 3 11 2 2 3" xfId="18466" xr:uid="{00000000-0005-0000-0000-00002A480000}"/>
    <cellStyle name="Normal 84 2 3 11 2 2 4" xfId="18467" xr:uid="{00000000-0005-0000-0000-00002B480000}"/>
    <cellStyle name="Normal 84 2 3 11 2 2 4 2" xfId="18468" xr:uid="{00000000-0005-0000-0000-00002C480000}"/>
    <cellStyle name="Normal 84 2 3 11 2 3" xfId="18469" xr:uid="{00000000-0005-0000-0000-00002D480000}"/>
    <cellStyle name="Normal 84 2 3 11 2 3 2" xfId="18470" xr:uid="{00000000-0005-0000-0000-00002E480000}"/>
    <cellStyle name="Normal 84 2 3 11 2 3 2 2" xfId="18471" xr:uid="{00000000-0005-0000-0000-00002F480000}"/>
    <cellStyle name="Normal 84 2 3 11 2 3 2 2 2" xfId="18472" xr:uid="{00000000-0005-0000-0000-000030480000}"/>
    <cellStyle name="Normal 84 2 3 11 2 3 3" xfId="18473" xr:uid="{00000000-0005-0000-0000-000031480000}"/>
    <cellStyle name="Normal 84 2 3 11 2 4" xfId="18474" xr:uid="{00000000-0005-0000-0000-000032480000}"/>
    <cellStyle name="Normal 84 2 3 11 2 4 2" xfId="18475" xr:uid="{00000000-0005-0000-0000-000033480000}"/>
    <cellStyle name="Normal 84 2 3 11 3" xfId="18476" xr:uid="{00000000-0005-0000-0000-000034480000}"/>
    <cellStyle name="Normal 84 2 3 11 4" xfId="18477" xr:uid="{00000000-0005-0000-0000-000035480000}"/>
    <cellStyle name="Normal 84 2 3 11 5" xfId="18478" xr:uid="{00000000-0005-0000-0000-000036480000}"/>
    <cellStyle name="Normal 84 2 3 11 5 2" xfId="18479" xr:uid="{00000000-0005-0000-0000-000037480000}"/>
    <cellStyle name="Normal 84 2 3 11 5 2 2" xfId="18480" xr:uid="{00000000-0005-0000-0000-000038480000}"/>
    <cellStyle name="Normal 84 2 3 11 5 2 2 2" xfId="18481" xr:uid="{00000000-0005-0000-0000-000039480000}"/>
    <cellStyle name="Normal 84 2 3 11 5 3" xfId="18482" xr:uid="{00000000-0005-0000-0000-00003A480000}"/>
    <cellStyle name="Normal 84 2 3 11 6" xfId="18483" xr:uid="{00000000-0005-0000-0000-00003B480000}"/>
    <cellStyle name="Normal 84 2 3 11 7" xfId="18484" xr:uid="{00000000-0005-0000-0000-00003C480000}"/>
    <cellStyle name="Normal 84 2 3 11 7 2" xfId="18485" xr:uid="{00000000-0005-0000-0000-00003D480000}"/>
    <cellStyle name="Normal 84 2 3 12" xfId="18486" xr:uid="{00000000-0005-0000-0000-00003E480000}"/>
    <cellStyle name="Normal 84 2 3 13" xfId="18487" xr:uid="{00000000-0005-0000-0000-00003F480000}"/>
    <cellStyle name="Normal 84 2 3 14" xfId="18488" xr:uid="{00000000-0005-0000-0000-000040480000}"/>
    <cellStyle name="Normal 84 2 3 15" xfId="18489" xr:uid="{00000000-0005-0000-0000-000041480000}"/>
    <cellStyle name="Normal 84 2 3 15 2" xfId="18490" xr:uid="{00000000-0005-0000-0000-000042480000}"/>
    <cellStyle name="Normal 84 2 3 15 2 2" xfId="18491" xr:uid="{00000000-0005-0000-0000-000043480000}"/>
    <cellStyle name="Normal 84 2 3 15 2 2 2" xfId="18492" xr:uid="{00000000-0005-0000-0000-000044480000}"/>
    <cellStyle name="Normal 84 2 3 15 2 2 2 2" xfId="18493" xr:uid="{00000000-0005-0000-0000-000045480000}"/>
    <cellStyle name="Normal 84 2 3 15 2 2 2 2 2" xfId="18494" xr:uid="{00000000-0005-0000-0000-000046480000}"/>
    <cellStyle name="Normal 84 2 3 15 2 2 2 2 2 2" xfId="18495" xr:uid="{00000000-0005-0000-0000-000047480000}"/>
    <cellStyle name="Normal 84 2 3 15 2 2 3" xfId="18496" xr:uid="{00000000-0005-0000-0000-000048480000}"/>
    <cellStyle name="Normal 84 2 3 15 2 3" xfId="18497" xr:uid="{00000000-0005-0000-0000-000049480000}"/>
    <cellStyle name="Normal 84 2 3 15 2 4" xfId="18498" xr:uid="{00000000-0005-0000-0000-00004A480000}"/>
    <cellStyle name="Normal 84 2 3 15 2 4 2" xfId="18499" xr:uid="{00000000-0005-0000-0000-00004B480000}"/>
    <cellStyle name="Normal 84 2 3 15 3" xfId="18500" xr:uid="{00000000-0005-0000-0000-00004C480000}"/>
    <cellStyle name="Normal 84 2 3 15 3 2" xfId="18501" xr:uid="{00000000-0005-0000-0000-00004D480000}"/>
    <cellStyle name="Normal 84 2 3 15 3 2 2" xfId="18502" xr:uid="{00000000-0005-0000-0000-00004E480000}"/>
    <cellStyle name="Normal 84 2 3 15 3 2 2 2" xfId="18503" xr:uid="{00000000-0005-0000-0000-00004F480000}"/>
    <cellStyle name="Normal 84 2 3 15 3 3" xfId="18504" xr:uid="{00000000-0005-0000-0000-000050480000}"/>
    <cellStyle name="Normal 84 2 3 15 4" xfId="18505" xr:uid="{00000000-0005-0000-0000-000051480000}"/>
    <cellStyle name="Normal 84 2 3 15 4 2" xfId="18506" xr:uid="{00000000-0005-0000-0000-000052480000}"/>
    <cellStyle name="Normal 84 2 3 16" xfId="18507" xr:uid="{00000000-0005-0000-0000-000053480000}"/>
    <cellStyle name="Normal 84 2 3 17" xfId="18508" xr:uid="{00000000-0005-0000-0000-000054480000}"/>
    <cellStyle name="Normal 84 2 3 17 2" xfId="18509" xr:uid="{00000000-0005-0000-0000-000055480000}"/>
    <cellStyle name="Normal 84 2 3 17 2 2" xfId="18510" xr:uid="{00000000-0005-0000-0000-000056480000}"/>
    <cellStyle name="Normal 84 2 3 17 2 2 2" xfId="18511" xr:uid="{00000000-0005-0000-0000-000057480000}"/>
    <cellStyle name="Normal 84 2 3 17 3" xfId="18512" xr:uid="{00000000-0005-0000-0000-000058480000}"/>
    <cellStyle name="Normal 84 2 3 18" xfId="18513" xr:uid="{00000000-0005-0000-0000-000059480000}"/>
    <cellStyle name="Normal 84 2 3 19" xfId="18514" xr:uid="{00000000-0005-0000-0000-00005A480000}"/>
    <cellStyle name="Normal 84 2 3 19 2" xfId="18515" xr:uid="{00000000-0005-0000-0000-00005B480000}"/>
    <cellStyle name="Normal 84 2 3 2" xfId="18516" xr:uid="{00000000-0005-0000-0000-00005C480000}"/>
    <cellStyle name="Normal 84 2 3 2 10" xfId="18517" xr:uid="{00000000-0005-0000-0000-00005D480000}"/>
    <cellStyle name="Normal 84 2 3 2 10 10" xfId="18518" xr:uid="{00000000-0005-0000-0000-00005E480000}"/>
    <cellStyle name="Normal 84 2 3 2 10 10 2" xfId="18519" xr:uid="{00000000-0005-0000-0000-00005F480000}"/>
    <cellStyle name="Normal 84 2 3 2 10 2" xfId="18520" xr:uid="{00000000-0005-0000-0000-000060480000}"/>
    <cellStyle name="Normal 84 2 3 2 10 2 10" xfId="18521" xr:uid="{00000000-0005-0000-0000-000061480000}"/>
    <cellStyle name="Normal 84 2 3 2 10 2 10 2" xfId="18522" xr:uid="{00000000-0005-0000-0000-000062480000}"/>
    <cellStyle name="Normal 84 2 3 2 10 2 2" xfId="18523" xr:uid="{00000000-0005-0000-0000-000063480000}"/>
    <cellStyle name="Normal 84 2 3 2 10 2 2 2" xfId="18524" xr:uid="{00000000-0005-0000-0000-000064480000}"/>
    <cellStyle name="Normal 84 2 3 2 10 2 2 2 2" xfId="18525" xr:uid="{00000000-0005-0000-0000-000065480000}"/>
    <cellStyle name="Normal 84 2 3 2 10 2 2 2 2 2" xfId="18526" xr:uid="{00000000-0005-0000-0000-000066480000}"/>
    <cellStyle name="Normal 84 2 3 2 10 2 2 2 2 2 2" xfId="18527" xr:uid="{00000000-0005-0000-0000-000067480000}"/>
    <cellStyle name="Normal 84 2 3 2 10 2 2 2 2 2 2 2" xfId="18528" xr:uid="{00000000-0005-0000-0000-000068480000}"/>
    <cellStyle name="Normal 84 2 3 2 10 2 2 2 2 2 2 2 2" xfId="18529" xr:uid="{00000000-0005-0000-0000-000069480000}"/>
    <cellStyle name="Normal 84 2 3 2 10 2 2 2 2 2 3" xfId="18530" xr:uid="{00000000-0005-0000-0000-00006A480000}"/>
    <cellStyle name="Normal 84 2 3 2 10 2 2 2 2 3" xfId="18531" xr:uid="{00000000-0005-0000-0000-00006B480000}"/>
    <cellStyle name="Normal 84 2 3 2 10 2 2 2 2 4" xfId="18532" xr:uid="{00000000-0005-0000-0000-00006C480000}"/>
    <cellStyle name="Normal 84 2 3 2 10 2 2 2 2 4 2" xfId="18533" xr:uid="{00000000-0005-0000-0000-00006D480000}"/>
    <cellStyle name="Normal 84 2 3 2 10 2 2 2 3" xfId="18534" xr:uid="{00000000-0005-0000-0000-00006E480000}"/>
    <cellStyle name="Normal 84 2 3 2 10 2 2 2 3 2" xfId="18535" xr:uid="{00000000-0005-0000-0000-00006F480000}"/>
    <cellStyle name="Normal 84 2 3 2 10 2 2 2 3 2 2" xfId="18536" xr:uid="{00000000-0005-0000-0000-000070480000}"/>
    <cellStyle name="Normal 84 2 3 2 10 2 2 2 3 2 2 2" xfId="18537" xr:uid="{00000000-0005-0000-0000-000071480000}"/>
    <cellStyle name="Normal 84 2 3 2 10 2 2 2 3 3" xfId="18538" xr:uid="{00000000-0005-0000-0000-000072480000}"/>
    <cellStyle name="Normal 84 2 3 2 10 2 2 2 4" xfId="18539" xr:uid="{00000000-0005-0000-0000-000073480000}"/>
    <cellStyle name="Normal 84 2 3 2 10 2 2 2 4 2" xfId="18540" xr:uid="{00000000-0005-0000-0000-000074480000}"/>
    <cellStyle name="Normal 84 2 3 2 10 2 2 3" xfId="18541" xr:uid="{00000000-0005-0000-0000-000075480000}"/>
    <cellStyle name="Normal 84 2 3 2 10 2 2 4" xfId="18542" xr:uid="{00000000-0005-0000-0000-000076480000}"/>
    <cellStyle name="Normal 84 2 3 2 10 2 2 5" xfId="18543" xr:uid="{00000000-0005-0000-0000-000077480000}"/>
    <cellStyle name="Normal 84 2 3 2 10 2 2 5 2" xfId="18544" xr:uid="{00000000-0005-0000-0000-000078480000}"/>
    <cellStyle name="Normal 84 2 3 2 10 2 2 5 2 2" xfId="18545" xr:uid="{00000000-0005-0000-0000-000079480000}"/>
    <cellStyle name="Normal 84 2 3 2 10 2 2 5 2 2 2" xfId="18546" xr:uid="{00000000-0005-0000-0000-00007A480000}"/>
    <cellStyle name="Normal 84 2 3 2 10 2 2 5 3" xfId="18547" xr:uid="{00000000-0005-0000-0000-00007B480000}"/>
    <cellStyle name="Normal 84 2 3 2 10 2 2 6" xfId="18548" xr:uid="{00000000-0005-0000-0000-00007C480000}"/>
    <cellStyle name="Normal 84 2 3 2 10 2 2 7" xfId="18549" xr:uid="{00000000-0005-0000-0000-00007D480000}"/>
    <cellStyle name="Normal 84 2 3 2 10 2 2 7 2" xfId="18550" xr:uid="{00000000-0005-0000-0000-00007E480000}"/>
    <cellStyle name="Normal 84 2 3 2 10 2 3" xfId="18551" xr:uid="{00000000-0005-0000-0000-00007F480000}"/>
    <cellStyle name="Normal 84 2 3 2 10 2 4" xfId="18552" xr:uid="{00000000-0005-0000-0000-000080480000}"/>
    <cellStyle name="Normal 84 2 3 2 10 2 5" xfId="18553" xr:uid="{00000000-0005-0000-0000-000081480000}"/>
    <cellStyle name="Normal 84 2 3 2 10 2 6" xfId="18554" xr:uid="{00000000-0005-0000-0000-000082480000}"/>
    <cellStyle name="Normal 84 2 3 2 10 2 6 2" xfId="18555" xr:uid="{00000000-0005-0000-0000-000083480000}"/>
    <cellStyle name="Normal 84 2 3 2 10 2 6 2 2" xfId="18556" xr:uid="{00000000-0005-0000-0000-000084480000}"/>
    <cellStyle name="Normal 84 2 3 2 10 2 6 2 2 2" xfId="18557" xr:uid="{00000000-0005-0000-0000-000085480000}"/>
    <cellStyle name="Normal 84 2 3 2 10 2 6 2 2 2 2" xfId="18558" xr:uid="{00000000-0005-0000-0000-000086480000}"/>
    <cellStyle name="Normal 84 2 3 2 10 2 6 2 2 2 2 2" xfId="18559" xr:uid="{00000000-0005-0000-0000-000087480000}"/>
    <cellStyle name="Normal 84 2 3 2 10 2 6 2 2 3" xfId="18560" xr:uid="{00000000-0005-0000-0000-000088480000}"/>
    <cellStyle name="Normal 84 2 3 2 10 2 6 2 3" xfId="18561" xr:uid="{00000000-0005-0000-0000-000089480000}"/>
    <cellStyle name="Normal 84 2 3 2 10 2 6 2 4" xfId="18562" xr:uid="{00000000-0005-0000-0000-00008A480000}"/>
    <cellStyle name="Normal 84 2 3 2 10 2 6 2 4 2" xfId="18563" xr:uid="{00000000-0005-0000-0000-00008B480000}"/>
    <cellStyle name="Normal 84 2 3 2 10 2 6 3" xfId="18564" xr:uid="{00000000-0005-0000-0000-00008C480000}"/>
    <cellStyle name="Normal 84 2 3 2 10 2 6 3 2" xfId="18565" xr:uid="{00000000-0005-0000-0000-00008D480000}"/>
    <cellStyle name="Normal 84 2 3 2 10 2 6 3 2 2" xfId="18566" xr:uid="{00000000-0005-0000-0000-00008E480000}"/>
    <cellStyle name="Normal 84 2 3 2 10 2 6 3 2 2 2" xfId="18567" xr:uid="{00000000-0005-0000-0000-00008F480000}"/>
    <cellStyle name="Normal 84 2 3 2 10 2 6 3 3" xfId="18568" xr:uid="{00000000-0005-0000-0000-000090480000}"/>
    <cellStyle name="Normal 84 2 3 2 10 2 6 4" xfId="18569" xr:uid="{00000000-0005-0000-0000-000091480000}"/>
    <cellStyle name="Normal 84 2 3 2 10 2 6 4 2" xfId="18570" xr:uid="{00000000-0005-0000-0000-000092480000}"/>
    <cellStyle name="Normal 84 2 3 2 10 2 7" xfId="18571" xr:uid="{00000000-0005-0000-0000-000093480000}"/>
    <cellStyle name="Normal 84 2 3 2 10 2 8" xfId="18572" xr:uid="{00000000-0005-0000-0000-000094480000}"/>
    <cellStyle name="Normal 84 2 3 2 10 2 8 2" xfId="18573" xr:uid="{00000000-0005-0000-0000-000095480000}"/>
    <cellStyle name="Normal 84 2 3 2 10 2 8 2 2" xfId="18574" xr:uid="{00000000-0005-0000-0000-000096480000}"/>
    <cellStyle name="Normal 84 2 3 2 10 2 8 2 2 2" xfId="18575" xr:uid="{00000000-0005-0000-0000-000097480000}"/>
    <cellStyle name="Normal 84 2 3 2 10 2 8 3" xfId="18576" xr:uid="{00000000-0005-0000-0000-000098480000}"/>
    <cellStyle name="Normal 84 2 3 2 10 2 9" xfId="18577" xr:uid="{00000000-0005-0000-0000-000099480000}"/>
    <cellStyle name="Normal 84 2 3 2 10 3" xfId="18578" xr:uid="{00000000-0005-0000-0000-00009A480000}"/>
    <cellStyle name="Normal 84 2 3 2 10 3 2" xfId="18579" xr:uid="{00000000-0005-0000-0000-00009B480000}"/>
    <cellStyle name="Normal 84 2 3 2 10 3 2 2" xfId="18580" xr:uid="{00000000-0005-0000-0000-00009C480000}"/>
    <cellStyle name="Normal 84 2 3 2 10 3 2 2 2" xfId="18581" xr:uid="{00000000-0005-0000-0000-00009D480000}"/>
    <cellStyle name="Normal 84 2 3 2 10 3 2 2 2 2" xfId="18582" xr:uid="{00000000-0005-0000-0000-00009E480000}"/>
    <cellStyle name="Normal 84 2 3 2 10 3 2 2 2 2 2" xfId="18583" xr:uid="{00000000-0005-0000-0000-00009F480000}"/>
    <cellStyle name="Normal 84 2 3 2 10 3 2 2 2 2 2 2" xfId="18584" xr:uid="{00000000-0005-0000-0000-0000A0480000}"/>
    <cellStyle name="Normal 84 2 3 2 10 3 2 2 2 3" xfId="18585" xr:uid="{00000000-0005-0000-0000-0000A1480000}"/>
    <cellStyle name="Normal 84 2 3 2 10 3 2 2 3" xfId="18586" xr:uid="{00000000-0005-0000-0000-0000A2480000}"/>
    <cellStyle name="Normal 84 2 3 2 10 3 2 2 4" xfId="18587" xr:uid="{00000000-0005-0000-0000-0000A3480000}"/>
    <cellStyle name="Normal 84 2 3 2 10 3 2 2 4 2" xfId="18588" xr:uid="{00000000-0005-0000-0000-0000A4480000}"/>
    <cellStyle name="Normal 84 2 3 2 10 3 2 3" xfId="18589" xr:uid="{00000000-0005-0000-0000-0000A5480000}"/>
    <cellStyle name="Normal 84 2 3 2 10 3 2 3 2" xfId="18590" xr:uid="{00000000-0005-0000-0000-0000A6480000}"/>
    <cellStyle name="Normal 84 2 3 2 10 3 2 3 2 2" xfId="18591" xr:uid="{00000000-0005-0000-0000-0000A7480000}"/>
    <cellStyle name="Normal 84 2 3 2 10 3 2 3 2 2 2" xfId="18592" xr:uid="{00000000-0005-0000-0000-0000A8480000}"/>
    <cellStyle name="Normal 84 2 3 2 10 3 2 3 3" xfId="18593" xr:uid="{00000000-0005-0000-0000-0000A9480000}"/>
    <cellStyle name="Normal 84 2 3 2 10 3 2 4" xfId="18594" xr:uid="{00000000-0005-0000-0000-0000AA480000}"/>
    <cellStyle name="Normal 84 2 3 2 10 3 2 4 2" xfId="18595" xr:uid="{00000000-0005-0000-0000-0000AB480000}"/>
    <cellStyle name="Normal 84 2 3 2 10 3 3" xfId="18596" xr:uid="{00000000-0005-0000-0000-0000AC480000}"/>
    <cellStyle name="Normal 84 2 3 2 10 3 4" xfId="18597" xr:uid="{00000000-0005-0000-0000-0000AD480000}"/>
    <cellStyle name="Normal 84 2 3 2 10 3 5" xfId="18598" xr:uid="{00000000-0005-0000-0000-0000AE480000}"/>
    <cellStyle name="Normal 84 2 3 2 10 3 5 2" xfId="18599" xr:uid="{00000000-0005-0000-0000-0000AF480000}"/>
    <cellStyle name="Normal 84 2 3 2 10 3 5 2 2" xfId="18600" xr:uid="{00000000-0005-0000-0000-0000B0480000}"/>
    <cellStyle name="Normal 84 2 3 2 10 3 5 2 2 2" xfId="18601" xr:uid="{00000000-0005-0000-0000-0000B1480000}"/>
    <cellStyle name="Normal 84 2 3 2 10 3 5 3" xfId="18602" xr:uid="{00000000-0005-0000-0000-0000B2480000}"/>
    <cellStyle name="Normal 84 2 3 2 10 3 6" xfId="18603" xr:uid="{00000000-0005-0000-0000-0000B3480000}"/>
    <cellStyle name="Normal 84 2 3 2 10 3 7" xfId="18604" xr:uid="{00000000-0005-0000-0000-0000B4480000}"/>
    <cellStyle name="Normal 84 2 3 2 10 3 7 2" xfId="18605" xr:uid="{00000000-0005-0000-0000-0000B5480000}"/>
    <cellStyle name="Normal 84 2 3 2 10 4" xfId="18606" xr:uid="{00000000-0005-0000-0000-0000B6480000}"/>
    <cellStyle name="Normal 84 2 3 2 10 5" xfId="18607" xr:uid="{00000000-0005-0000-0000-0000B7480000}"/>
    <cellStyle name="Normal 84 2 3 2 10 6" xfId="18608" xr:uid="{00000000-0005-0000-0000-0000B8480000}"/>
    <cellStyle name="Normal 84 2 3 2 10 6 2" xfId="18609" xr:uid="{00000000-0005-0000-0000-0000B9480000}"/>
    <cellStyle name="Normal 84 2 3 2 10 6 2 2" xfId="18610" xr:uid="{00000000-0005-0000-0000-0000BA480000}"/>
    <cellStyle name="Normal 84 2 3 2 10 6 2 2 2" xfId="18611" xr:uid="{00000000-0005-0000-0000-0000BB480000}"/>
    <cellStyle name="Normal 84 2 3 2 10 6 2 2 2 2" xfId="18612" xr:uid="{00000000-0005-0000-0000-0000BC480000}"/>
    <cellStyle name="Normal 84 2 3 2 10 6 2 2 2 2 2" xfId="18613" xr:uid="{00000000-0005-0000-0000-0000BD480000}"/>
    <cellStyle name="Normal 84 2 3 2 10 6 2 2 3" xfId="18614" xr:uid="{00000000-0005-0000-0000-0000BE480000}"/>
    <cellStyle name="Normal 84 2 3 2 10 6 2 3" xfId="18615" xr:uid="{00000000-0005-0000-0000-0000BF480000}"/>
    <cellStyle name="Normal 84 2 3 2 10 6 2 4" xfId="18616" xr:uid="{00000000-0005-0000-0000-0000C0480000}"/>
    <cellStyle name="Normal 84 2 3 2 10 6 2 4 2" xfId="18617" xr:uid="{00000000-0005-0000-0000-0000C1480000}"/>
    <cellStyle name="Normal 84 2 3 2 10 6 3" xfId="18618" xr:uid="{00000000-0005-0000-0000-0000C2480000}"/>
    <cellStyle name="Normal 84 2 3 2 10 6 3 2" xfId="18619" xr:uid="{00000000-0005-0000-0000-0000C3480000}"/>
    <cellStyle name="Normal 84 2 3 2 10 6 3 2 2" xfId="18620" xr:uid="{00000000-0005-0000-0000-0000C4480000}"/>
    <cellStyle name="Normal 84 2 3 2 10 6 3 2 2 2" xfId="18621" xr:uid="{00000000-0005-0000-0000-0000C5480000}"/>
    <cellStyle name="Normal 84 2 3 2 10 6 3 3" xfId="18622" xr:uid="{00000000-0005-0000-0000-0000C6480000}"/>
    <cellStyle name="Normal 84 2 3 2 10 6 4" xfId="18623" xr:uid="{00000000-0005-0000-0000-0000C7480000}"/>
    <cellStyle name="Normal 84 2 3 2 10 6 4 2" xfId="18624" xr:uid="{00000000-0005-0000-0000-0000C8480000}"/>
    <cellStyle name="Normal 84 2 3 2 10 7" xfId="18625" xr:uid="{00000000-0005-0000-0000-0000C9480000}"/>
    <cellStyle name="Normal 84 2 3 2 10 8" xfId="18626" xr:uid="{00000000-0005-0000-0000-0000CA480000}"/>
    <cellStyle name="Normal 84 2 3 2 10 8 2" xfId="18627" xr:uid="{00000000-0005-0000-0000-0000CB480000}"/>
    <cellStyle name="Normal 84 2 3 2 10 8 2 2" xfId="18628" xr:uid="{00000000-0005-0000-0000-0000CC480000}"/>
    <cellStyle name="Normal 84 2 3 2 10 8 2 2 2" xfId="18629" xr:uid="{00000000-0005-0000-0000-0000CD480000}"/>
    <cellStyle name="Normal 84 2 3 2 10 8 3" xfId="18630" xr:uid="{00000000-0005-0000-0000-0000CE480000}"/>
    <cellStyle name="Normal 84 2 3 2 10 9" xfId="18631" xr:uid="{00000000-0005-0000-0000-0000CF480000}"/>
    <cellStyle name="Normal 84 2 3 2 11" xfId="18632" xr:uid="{00000000-0005-0000-0000-0000D0480000}"/>
    <cellStyle name="Normal 84 2 3 2 11 2" xfId="18633" xr:uid="{00000000-0005-0000-0000-0000D1480000}"/>
    <cellStyle name="Normal 84 2 3 2 11 2 2" xfId="18634" xr:uid="{00000000-0005-0000-0000-0000D2480000}"/>
    <cellStyle name="Normal 84 2 3 2 11 2 2 2" xfId="18635" xr:uid="{00000000-0005-0000-0000-0000D3480000}"/>
    <cellStyle name="Normal 84 2 3 2 11 2 2 2 2" xfId="18636" xr:uid="{00000000-0005-0000-0000-0000D4480000}"/>
    <cellStyle name="Normal 84 2 3 2 11 2 2 2 2 2" xfId="18637" xr:uid="{00000000-0005-0000-0000-0000D5480000}"/>
    <cellStyle name="Normal 84 2 3 2 11 2 2 2 2 2 2" xfId="18638" xr:uid="{00000000-0005-0000-0000-0000D6480000}"/>
    <cellStyle name="Normal 84 2 3 2 11 2 2 2 3" xfId="18639" xr:uid="{00000000-0005-0000-0000-0000D7480000}"/>
    <cellStyle name="Normal 84 2 3 2 11 2 2 3" xfId="18640" xr:uid="{00000000-0005-0000-0000-0000D8480000}"/>
    <cellStyle name="Normal 84 2 3 2 11 2 2 4" xfId="18641" xr:uid="{00000000-0005-0000-0000-0000D9480000}"/>
    <cellStyle name="Normal 84 2 3 2 11 2 2 4 2" xfId="18642" xr:uid="{00000000-0005-0000-0000-0000DA480000}"/>
    <cellStyle name="Normal 84 2 3 2 11 2 3" xfId="18643" xr:uid="{00000000-0005-0000-0000-0000DB480000}"/>
    <cellStyle name="Normal 84 2 3 2 11 2 3 2" xfId="18644" xr:uid="{00000000-0005-0000-0000-0000DC480000}"/>
    <cellStyle name="Normal 84 2 3 2 11 2 3 2 2" xfId="18645" xr:uid="{00000000-0005-0000-0000-0000DD480000}"/>
    <cellStyle name="Normal 84 2 3 2 11 2 3 2 2 2" xfId="18646" xr:uid="{00000000-0005-0000-0000-0000DE480000}"/>
    <cellStyle name="Normal 84 2 3 2 11 2 3 3" xfId="18647" xr:uid="{00000000-0005-0000-0000-0000DF480000}"/>
    <cellStyle name="Normal 84 2 3 2 11 2 4" xfId="18648" xr:uid="{00000000-0005-0000-0000-0000E0480000}"/>
    <cellStyle name="Normal 84 2 3 2 11 2 4 2" xfId="18649" xr:uid="{00000000-0005-0000-0000-0000E1480000}"/>
    <cellStyle name="Normal 84 2 3 2 11 3" xfId="18650" xr:uid="{00000000-0005-0000-0000-0000E2480000}"/>
    <cellStyle name="Normal 84 2 3 2 11 4" xfId="18651" xr:uid="{00000000-0005-0000-0000-0000E3480000}"/>
    <cellStyle name="Normal 84 2 3 2 11 5" xfId="18652" xr:uid="{00000000-0005-0000-0000-0000E4480000}"/>
    <cellStyle name="Normal 84 2 3 2 11 5 2" xfId="18653" xr:uid="{00000000-0005-0000-0000-0000E5480000}"/>
    <cellStyle name="Normal 84 2 3 2 11 5 2 2" xfId="18654" xr:uid="{00000000-0005-0000-0000-0000E6480000}"/>
    <cellStyle name="Normal 84 2 3 2 11 5 2 2 2" xfId="18655" xr:uid="{00000000-0005-0000-0000-0000E7480000}"/>
    <cellStyle name="Normal 84 2 3 2 11 5 3" xfId="18656" xr:uid="{00000000-0005-0000-0000-0000E8480000}"/>
    <cellStyle name="Normal 84 2 3 2 11 6" xfId="18657" xr:uid="{00000000-0005-0000-0000-0000E9480000}"/>
    <cellStyle name="Normal 84 2 3 2 11 7" xfId="18658" xr:uid="{00000000-0005-0000-0000-0000EA480000}"/>
    <cellStyle name="Normal 84 2 3 2 11 7 2" xfId="18659" xr:uid="{00000000-0005-0000-0000-0000EB480000}"/>
    <cellStyle name="Normal 84 2 3 2 12" xfId="18660" xr:uid="{00000000-0005-0000-0000-0000EC480000}"/>
    <cellStyle name="Normal 84 2 3 2 13" xfId="18661" xr:uid="{00000000-0005-0000-0000-0000ED480000}"/>
    <cellStyle name="Normal 84 2 3 2 14" xfId="18662" xr:uid="{00000000-0005-0000-0000-0000EE480000}"/>
    <cellStyle name="Normal 84 2 3 2 15" xfId="18663" xr:uid="{00000000-0005-0000-0000-0000EF480000}"/>
    <cellStyle name="Normal 84 2 3 2 15 2" xfId="18664" xr:uid="{00000000-0005-0000-0000-0000F0480000}"/>
    <cellStyle name="Normal 84 2 3 2 15 2 2" xfId="18665" xr:uid="{00000000-0005-0000-0000-0000F1480000}"/>
    <cellStyle name="Normal 84 2 3 2 15 2 2 2" xfId="18666" xr:uid="{00000000-0005-0000-0000-0000F2480000}"/>
    <cellStyle name="Normal 84 2 3 2 15 2 2 2 2" xfId="18667" xr:uid="{00000000-0005-0000-0000-0000F3480000}"/>
    <cellStyle name="Normal 84 2 3 2 15 2 2 2 2 2" xfId="18668" xr:uid="{00000000-0005-0000-0000-0000F4480000}"/>
    <cellStyle name="Normal 84 2 3 2 15 2 2 3" xfId="18669" xr:uid="{00000000-0005-0000-0000-0000F5480000}"/>
    <cellStyle name="Normal 84 2 3 2 15 2 3" xfId="18670" xr:uid="{00000000-0005-0000-0000-0000F6480000}"/>
    <cellStyle name="Normal 84 2 3 2 15 2 4" xfId="18671" xr:uid="{00000000-0005-0000-0000-0000F7480000}"/>
    <cellStyle name="Normal 84 2 3 2 15 2 4 2" xfId="18672" xr:uid="{00000000-0005-0000-0000-0000F8480000}"/>
    <cellStyle name="Normal 84 2 3 2 15 3" xfId="18673" xr:uid="{00000000-0005-0000-0000-0000F9480000}"/>
    <cellStyle name="Normal 84 2 3 2 15 3 2" xfId="18674" xr:uid="{00000000-0005-0000-0000-0000FA480000}"/>
    <cellStyle name="Normal 84 2 3 2 15 3 2 2" xfId="18675" xr:uid="{00000000-0005-0000-0000-0000FB480000}"/>
    <cellStyle name="Normal 84 2 3 2 15 3 2 2 2" xfId="18676" xr:uid="{00000000-0005-0000-0000-0000FC480000}"/>
    <cellStyle name="Normal 84 2 3 2 15 3 3" xfId="18677" xr:uid="{00000000-0005-0000-0000-0000FD480000}"/>
    <cellStyle name="Normal 84 2 3 2 15 4" xfId="18678" xr:uid="{00000000-0005-0000-0000-0000FE480000}"/>
    <cellStyle name="Normal 84 2 3 2 15 4 2" xfId="18679" xr:uid="{00000000-0005-0000-0000-0000FF480000}"/>
    <cellStyle name="Normal 84 2 3 2 16" xfId="18680" xr:uid="{00000000-0005-0000-0000-000000490000}"/>
    <cellStyle name="Normal 84 2 3 2 17" xfId="18681" xr:uid="{00000000-0005-0000-0000-000001490000}"/>
    <cellStyle name="Normal 84 2 3 2 17 2" xfId="18682" xr:uid="{00000000-0005-0000-0000-000002490000}"/>
    <cellStyle name="Normal 84 2 3 2 17 2 2" xfId="18683" xr:uid="{00000000-0005-0000-0000-000003490000}"/>
    <cellStyle name="Normal 84 2 3 2 17 2 2 2" xfId="18684" xr:uid="{00000000-0005-0000-0000-000004490000}"/>
    <cellStyle name="Normal 84 2 3 2 17 3" xfId="18685" xr:uid="{00000000-0005-0000-0000-000005490000}"/>
    <cellStyle name="Normal 84 2 3 2 18" xfId="18686" xr:uid="{00000000-0005-0000-0000-000006490000}"/>
    <cellStyle name="Normal 84 2 3 2 19" xfId="18687" xr:uid="{00000000-0005-0000-0000-000007490000}"/>
    <cellStyle name="Normal 84 2 3 2 19 2" xfId="18688" xr:uid="{00000000-0005-0000-0000-000008490000}"/>
    <cellStyle name="Normal 84 2 3 2 2" xfId="18689" xr:uid="{00000000-0005-0000-0000-000009490000}"/>
    <cellStyle name="Normal 84 2 3 2 2 10" xfId="18690" xr:uid="{00000000-0005-0000-0000-00000A490000}"/>
    <cellStyle name="Normal 84 2 3 2 2 11" xfId="18691" xr:uid="{00000000-0005-0000-0000-00000B490000}"/>
    <cellStyle name="Normal 84 2 3 2 2 11 2" xfId="18692" xr:uid="{00000000-0005-0000-0000-00000C490000}"/>
    <cellStyle name="Normal 84 2 3 2 2 11 2 2" xfId="18693" xr:uid="{00000000-0005-0000-0000-00000D490000}"/>
    <cellStyle name="Normal 84 2 3 2 2 11 2 2 2" xfId="18694" xr:uid="{00000000-0005-0000-0000-00000E490000}"/>
    <cellStyle name="Normal 84 2 3 2 2 11 3" xfId="18695" xr:uid="{00000000-0005-0000-0000-00000F490000}"/>
    <cellStyle name="Normal 84 2 3 2 2 12" xfId="18696" xr:uid="{00000000-0005-0000-0000-000010490000}"/>
    <cellStyle name="Normal 84 2 3 2 2 13" xfId="18697" xr:uid="{00000000-0005-0000-0000-000011490000}"/>
    <cellStyle name="Normal 84 2 3 2 2 13 2" xfId="18698" xr:uid="{00000000-0005-0000-0000-000012490000}"/>
    <cellStyle name="Normal 84 2 3 2 2 2" xfId="18699" xr:uid="{00000000-0005-0000-0000-000013490000}"/>
    <cellStyle name="Normal 84 2 3 2 2 2 10" xfId="18700" xr:uid="{00000000-0005-0000-0000-000014490000}"/>
    <cellStyle name="Normal 84 2 3 2 2 2 10 2" xfId="18701" xr:uid="{00000000-0005-0000-0000-000015490000}"/>
    <cellStyle name="Normal 84 2 3 2 2 2 10 2 2" xfId="18702" xr:uid="{00000000-0005-0000-0000-000016490000}"/>
    <cellStyle name="Normal 84 2 3 2 2 2 10 2 2 2" xfId="18703" xr:uid="{00000000-0005-0000-0000-000017490000}"/>
    <cellStyle name="Normal 84 2 3 2 2 2 10 3" xfId="18704" xr:uid="{00000000-0005-0000-0000-000018490000}"/>
    <cellStyle name="Normal 84 2 3 2 2 2 11" xfId="18705" xr:uid="{00000000-0005-0000-0000-000019490000}"/>
    <cellStyle name="Normal 84 2 3 2 2 2 12" xfId="18706" xr:uid="{00000000-0005-0000-0000-00001A490000}"/>
    <cellStyle name="Normal 84 2 3 2 2 2 12 2" xfId="18707" xr:uid="{00000000-0005-0000-0000-00001B490000}"/>
    <cellStyle name="Normal 84 2 3 2 2 2 2" xfId="18708" xr:uid="{00000000-0005-0000-0000-00001C490000}"/>
    <cellStyle name="Normal 84 2 3 2 2 2 2 10" xfId="18709" xr:uid="{00000000-0005-0000-0000-00001D490000}"/>
    <cellStyle name="Normal 84 2 3 2 2 2 2 10 2" xfId="18710" xr:uid="{00000000-0005-0000-0000-00001E490000}"/>
    <cellStyle name="Normal 84 2 3 2 2 2 2 2" xfId="18711" xr:uid="{00000000-0005-0000-0000-00001F490000}"/>
    <cellStyle name="Normal 84 2 3 2 2 2 2 2 10" xfId="18712" xr:uid="{00000000-0005-0000-0000-000020490000}"/>
    <cellStyle name="Normal 84 2 3 2 2 2 2 2 10 2" xfId="18713" xr:uid="{00000000-0005-0000-0000-000021490000}"/>
    <cellStyle name="Normal 84 2 3 2 2 2 2 2 2" xfId="18714" xr:uid="{00000000-0005-0000-0000-000022490000}"/>
    <cellStyle name="Normal 84 2 3 2 2 2 2 2 2 2" xfId="18715" xr:uid="{00000000-0005-0000-0000-000023490000}"/>
    <cellStyle name="Normal 84 2 3 2 2 2 2 2 2 2 2" xfId="18716" xr:uid="{00000000-0005-0000-0000-000024490000}"/>
    <cellStyle name="Normal 84 2 3 2 2 2 2 2 2 2 2 2" xfId="18717" xr:uid="{00000000-0005-0000-0000-000025490000}"/>
    <cellStyle name="Normal 84 2 3 2 2 2 2 2 2 2 2 2 2" xfId="18718" xr:uid="{00000000-0005-0000-0000-000026490000}"/>
    <cellStyle name="Normal 84 2 3 2 2 2 2 2 2 2 2 2 2 2" xfId="18719" xr:uid="{00000000-0005-0000-0000-000027490000}"/>
    <cellStyle name="Normal 84 2 3 2 2 2 2 2 2 2 2 2 2 2 2" xfId="18720" xr:uid="{00000000-0005-0000-0000-000028490000}"/>
    <cellStyle name="Normal 84 2 3 2 2 2 2 2 2 2 2 2 2 2 2 2" xfId="18721" xr:uid="{00000000-0005-0000-0000-000029490000}"/>
    <cellStyle name="Normal 84 2 3 2 2 2 2 2 2 2 2 2 3" xfId="18722" xr:uid="{00000000-0005-0000-0000-00002A490000}"/>
    <cellStyle name="Normal 84 2 3 2 2 2 2 2 2 2 2 3" xfId="18723" xr:uid="{00000000-0005-0000-0000-00002B490000}"/>
    <cellStyle name="Normal 84 2 3 2 2 2 2 2 2 2 2 4" xfId="18724" xr:uid="{00000000-0005-0000-0000-00002C490000}"/>
    <cellStyle name="Normal 84 2 3 2 2 2 2 2 2 2 2 4 2" xfId="18725" xr:uid="{00000000-0005-0000-0000-00002D490000}"/>
    <cellStyle name="Normal 84 2 3 2 2 2 2 2 2 2 3" xfId="18726" xr:uid="{00000000-0005-0000-0000-00002E490000}"/>
    <cellStyle name="Normal 84 2 3 2 2 2 2 2 2 2 3 2" xfId="18727" xr:uid="{00000000-0005-0000-0000-00002F490000}"/>
    <cellStyle name="Normal 84 2 3 2 2 2 2 2 2 2 3 2 2" xfId="18728" xr:uid="{00000000-0005-0000-0000-000030490000}"/>
    <cellStyle name="Normal 84 2 3 2 2 2 2 2 2 2 3 2 2 2" xfId="18729" xr:uid="{00000000-0005-0000-0000-000031490000}"/>
    <cellStyle name="Normal 84 2 3 2 2 2 2 2 2 2 3 3" xfId="18730" xr:uid="{00000000-0005-0000-0000-000032490000}"/>
    <cellStyle name="Normal 84 2 3 2 2 2 2 2 2 2 4" xfId="18731" xr:uid="{00000000-0005-0000-0000-000033490000}"/>
    <cellStyle name="Normal 84 2 3 2 2 2 2 2 2 2 4 2" xfId="18732" xr:uid="{00000000-0005-0000-0000-000034490000}"/>
    <cellStyle name="Normal 84 2 3 2 2 2 2 2 2 3" xfId="18733" xr:uid="{00000000-0005-0000-0000-000035490000}"/>
    <cellStyle name="Normal 84 2 3 2 2 2 2 2 2 4" xfId="18734" xr:uid="{00000000-0005-0000-0000-000036490000}"/>
    <cellStyle name="Normal 84 2 3 2 2 2 2 2 2 5" xfId="18735" xr:uid="{00000000-0005-0000-0000-000037490000}"/>
    <cellStyle name="Normal 84 2 3 2 2 2 2 2 2 5 2" xfId="18736" xr:uid="{00000000-0005-0000-0000-000038490000}"/>
    <cellStyle name="Normal 84 2 3 2 2 2 2 2 2 5 2 2" xfId="18737" xr:uid="{00000000-0005-0000-0000-000039490000}"/>
    <cellStyle name="Normal 84 2 3 2 2 2 2 2 2 5 2 2 2" xfId="18738" xr:uid="{00000000-0005-0000-0000-00003A490000}"/>
    <cellStyle name="Normal 84 2 3 2 2 2 2 2 2 5 3" xfId="18739" xr:uid="{00000000-0005-0000-0000-00003B490000}"/>
    <cellStyle name="Normal 84 2 3 2 2 2 2 2 2 6" xfId="18740" xr:uid="{00000000-0005-0000-0000-00003C490000}"/>
    <cellStyle name="Normal 84 2 3 2 2 2 2 2 2 7" xfId="18741" xr:uid="{00000000-0005-0000-0000-00003D490000}"/>
    <cellStyle name="Normal 84 2 3 2 2 2 2 2 2 7 2" xfId="18742" xr:uid="{00000000-0005-0000-0000-00003E490000}"/>
    <cellStyle name="Normal 84 2 3 2 2 2 2 2 3" xfId="18743" xr:uid="{00000000-0005-0000-0000-00003F490000}"/>
    <cellStyle name="Normal 84 2 3 2 2 2 2 2 4" xfId="18744" xr:uid="{00000000-0005-0000-0000-000040490000}"/>
    <cellStyle name="Normal 84 2 3 2 2 2 2 2 5" xfId="18745" xr:uid="{00000000-0005-0000-0000-000041490000}"/>
    <cellStyle name="Normal 84 2 3 2 2 2 2 2 6" xfId="18746" xr:uid="{00000000-0005-0000-0000-000042490000}"/>
    <cellStyle name="Normal 84 2 3 2 2 2 2 2 6 2" xfId="18747" xr:uid="{00000000-0005-0000-0000-000043490000}"/>
    <cellStyle name="Normal 84 2 3 2 2 2 2 2 6 2 2" xfId="18748" xr:uid="{00000000-0005-0000-0000-000044490000}"/>
    <cellStyle name="Normal 84 2 3 2 2 2 2 2 6 2 2 2" xfId="18749" xr:uid="{00000000-0005-0000-0000-000045490000}"/>
    <cellStyle name="Normal 84 2 3 2 2 2 2 2 6 2 2 2 2" xfId="18750" xr:uid="{00000000-0005-0000-0000-000046490000}"/>
    <cellStyle name="Normal 84 2 3 2 2 2 2 2 6 2 2 2 2 2" xfId="18751" xr:uid="{00000000-0005-0000-0000-000047490000}"/>
    <cellStyle name="Normal 84 2 3 2 2 2 2 2 6 2 2 3" xfId="18752" xr:uid="{00000000-0005-0000-0000-000048490000}"/>
    <cellStyle name="Normal 84 2 3 2 2 2 2 2 6 2 3" xfId="18753" xr:uid="{00000000-0005-0000-0000-000049490000}"/>
    <cellStyle name="Normal 84 2 3 2 2 2 2 2 6 2 4" xfId="18754" xr:uid="{00000000-0005-0000-0000-00004A490000}"/>
    <cellStyle name="Normal 84 2 3 2 2 2 2 2 6 2 4 2" xfId="18755" xr:uid="{00000000-0005-0000-0000-00004B490000}"/>
    <cellStyle name="Normal 84 2 3 2 2 2 2 2 6 3" xfId="18756" xr:uid="{00000000-0005-0000-0000-00004C490000}"/>
    <cellStyle name="Normal 84 2 3 2 2 2 2 2 6 3 2" xfId="18757" xr:uid="{00000000-0005-0000-0000-00004D490000}"/>
    <cellStyle name="Normal 84 2 3 2 2 2 2 2 6 3 2 2" xfId="18758" xr:uid="{00000000-0005-0000-0000-00004E490000}"/>
    <cellStyle name="Normal 84 2 3 2 2 2 2 2 6 3 2 2 2" xfId="18759" xr:uid="{00000000-0005-0000-0000-00004F490000}"/>
    <cellStyle name="Normal 84 2 3 2 2 2 2 2 6 3 3" xfId="18760" xr:uid="{00000000-0005-0000-0000-000050490000}"/>
    <cellStyle name="Normal 84 2 3 2 2 2 2 2 6 4" xfId="18761" xr:uid="{00000000-0005-0000-0000-000051490000}"/>
    <cellStyle name="Normal 84 2 3 2 2 2 2 2 6 4 2" xfId="18762" xr:uid="{00000000-0005-0000-0000-000052490000}"/>
    <cellStyle name="Normal 84 2 3 2 2 2 2 2 7" xfId="18763" xr:uid="{00000000-0005-0000-0000-000053490000}"/>
    <cellStyle name="Normal 84 2 3 2 2 2 2 2 8" xfId="18764" xr:uid="{00000000-0005-0000-0000-000054490000}"/>
    <cellStyle name="Normal 84 2 3 2 2 2 2 2 8 2" xfId="18765" xr:uid="{00000000-0005-0000-0000-000055490000}"/>
    <cellStyle name="Normal 84 2 3 2 2 2 2 2 8 2 2" xfId="18766" xr:uid="{00000000-0005-0000-0000-000056490000}"/>
    <cellStyle name="Normal 84 2 3 2 2 2 2 2 8 2 2 2" xfId="18767" xr:uid="{00000000-0005-0000-0000-000057490000}"/>
    <cellStyle name="Normal 84 2 3 2 2 2 2 2 8 3" xfId="18768" xr:uid="{00000000-0005-0000-0000-000058490000}"/>
    <cellStyle name="Normal 84 2 3 2 2 2 2 2 9" xfId="18769" xr:uid="{00000000-0005-0000-0000-000059490000}"/>
    <cellStyle name="Normal 84 2 3 2 2 2 2 3" xfId="18770" xr:uid="{00000000-0005-0000-0000-00005A490000}"/>
    <cellStyle name="Normal 84 2 3 2 2 2 2 3 2" xfId="18771" xr:uid="{00000000-0005-0000-0000-00005B490000}"/>
    <cellStyle name="Normal 84 2 3 2 2 2 2 3 2 2" xfId="18772" xr:uid="{00000000-0005-0000-0000-00005C490000}"/>
    <cellStyle name="Normal 84 2 3 2 2 2 2 3 2 2 2" xfId="18773" xr:uid="{00000000-0005-0000-0000-00005D490000}"/>
    <cellStyle name="Normal 84 2 3 2 2 2 2 3 2 2 2 2" xfId="18774" xr:uid="{00000000-0005-0000-0000-00005E490000}"/>
    <cellStyle name="Normal 84 2 3 2 2 2 2 3 2 2 2 2 2" xfId="18775" xr:uid="{00000000-0005-0000-0000-00005F490000}"/>
    <cellStyle name="Normal 84 2 3 2 2 2 2 3 2 2 2 2 2 2" xfId="18776" xr:uid="{00000000-0005-0000-0000-000060490000}"/>
    <cellStyle name="Normal 84 2 3 2 2 2 2 3 2 2 2 3" xfId="18777" xr:uid="{00000000-0005-0000-0000-000061490000}"/>
    <cellStyle name="Normal 84 2 3 2 2 2 2 3 2 2 3" xfId="18778" xr:uid="{00000000-0005-0000-0000-000062490000}"/>
    <cellStyle name="Normal 84 2 3 2 2 2 2 3 2 2 4" xfId="18779" xr:uid="{00000000-0005-0000-0000-000063490000}"/>
    <cellStyle name="Normal 84 2 3 2 2 2 2 3 2 2 4 2" xfId="18780" xr:uid="{00000000-0005-0000-0000-000064490000}"/>
    <cellStyle name="Normal 84 2 3 2 2 2 2 3 2 3" xfId="18781" xr:uid="{00000000-0005-0000-0000-000065490000}"/>
    <cellStyle name="Normal 84 2 3 2 2 2 2 3 2 3 2" xfId="18782" xr:uid="{00000000-0005-0000-0000-000066490000}"/>
    <cellStyle name="Normal 84 2 3 2 2 2 2 3 2 3 2 2" xfId="18783" xr:uid="{00000000-0005-0000-0000-000067490000}"/>
    <cellStyle name="Normal 84 2 3 2 2 2 2 3 2 3 2 2 2" xfId="18784" xr:uid="{00000000-0005-0000-0000-000068490000}"/>
    <cellStyle name="Normal 84 2 3 2 2 2 2 3 2 3 3" xfId="18785" xr:uid="{00000000-0005-0000-0000-000069490000}"/>
    <cellStyle name="Normal 84 2 3 2 2 2 2 3 2 4" xfId="18786" xr:uid="{00000000-0005-0000-0000-00006A490000}"/>
    <cellStyle name="Normal 84 2 3 2 2 2 2 3 2 4 2" xfId="18787" xr:uid="{00000000-0005-0000-0000-00006B490000}"/>
    <cellStyle name="Normal 84 2 3 2 2 2 2 3 3" xfId="18788" xr:uid="{00000000-0005-0000-0000-00006C490000}"/>
    <cellStyle name="Normal 84 2 3 2 2 2 2 3 4" xfId="18789" xr:uid="{00000000-0005-0000-0000-00006D490000}"/>
    <cellStyle name="Normal 84 2 3 2 2 2 2 3 5" xfId="18790" xr:uid="{00000000-0005-0000-0000-00006E490000}"/>
    <cellStyle name="Normal 84 2 3 2 2 2 2 3 5 2" xfId="18791" xr:uid="{00000000-0005-0000-0000-00006F490000}"/>
    <cellStyle name="Normal 84 2 3 2 2 2 2 3 5 2 2" xfId="18792" xr:uid="{00000000-0005-0000-0000-000070490000}"/>
    <cellStyle name="Normal 84 2 3 2 2 2 2 3 5 2 2 2" xfId="18793" xr:uid="{00000000-0005-0000-0000-000071490000}"/>
    <cellStyle name="Normal 84 2 3 2 2 2 2 3 5 3" xfId="18794" xr:uid="{00000000-0005-0000-0000-000072490000}"/>
    <cellStyle name="Normal 84 2 3 2 2 2 2 3 6" xfId="18795" xr:uid="{00000000-0005-0000-0000-000073490000}"/>
    <cellStyle name="Normal 84 2 3 2 2 2 2 3 7" xfId="18796" xr:uid="{00000000-0005-0000-0000-000074490000}"/>
    <cellStyle name="Normal 84 2 3 2 2 2 2 3 7 2" xfId="18797" xr:uid="{00000000-0005-0000-0000-000075490000}"/>
    <cellStyle name="Normal 84 2 3 2 2 2 2 4" xfId="18798" xr:uid="{00000000-0005-0000-0000-000076490000}"/>
    <cellStyle name="Normal 84 2 3 2 2 2 2 5" xfId="18799" xr:uid="{00000000-0005-0000-0000-000077490000}"/>
    <cellStyle name="Normal 84 2 3 2 2 2 2 6" xfId="18800" xr:uid="{00000000-0005-0000-0000-000078490000}"/>
    <cellStyle name="Normal 84 2 3 2 2 2 2 6 2" xfId="18801" xr:uid="{00000000-0005-0000-0000-000079490000}"/>
    <cellStyle name="Normal 84 2 3 2 2 2 2 6 2 2" xfId="18802" xr:uid="{00000000-0005-0000-0000-00007A490000}"/>
    <cellStyle name="Normal 84 2 3 2 2 2 2 6 2 2 2" xfId="18803" xr:uid="{00000000-0005-0000-0000-00007B490000}"/>
    <cellStyle name="Normal 84 2 3 2 2 2 2 6 2 2 2 2" xfId="18804" xr:uid="{00000000-0005-0000-0000-00007C490000}"/>
    <cellStyle name="Normal 84 2 3 2 2 2 2 6 2 2 2 2 2" xfId="18805" xr:uid="{00000000-0005-0000-0000-00007D490000}"/>
    <cellStyle name="Normal 84 2 3 2 2 2 2 6 2 2 3" xfId="18806" xr:uid="{00000000-0005-0000-0000-00007E490000}"/>
    <cellStyle name="Normal 84 2 3 2 2 2 2 6 2 3" xfId="18807" xr:uid="{00000000-0005-0000-0000-00007F490000}"/>
    <cellStyle name="Normal 84 2 3 2 2 2 2 6 2 4" xfId="18808" xr:uid="{00000000-0005-0000-0000-000080490000}"/>
    <cellStyle name="Normal 84 2 3 2 2 2 2 6 2 4 2" xfId="18809" xr:uid="{00000000-0005-0000-0000-000081490000}"/>
    <cellStyle name="Normal 84 2 3 2 2 2 2 6 3" xfId="18810" xr:uid="{00000000-0005-0000-0000-000082490000}"/>
    <cellStyle name="Normal 84 2 3 2 2 2 2 6 3 2" xfId="18811" xr:uid="{00000000-0005-0000-0000-000083490000}"/>
    <cellStyle name="Normal 84 2 3 2 2 2 2 6 3 2 2" xfId="18812" xr:uid="{00000000-0005-0000-0000-000084490000}"/>
    <cellStyle name="Normal 84 2 3 2 2 2 2 6 3 2 2 2" xfId="18813" xr:uid="{00000000-0005-0000-0000-000085490000}"/>
    <cellStyle name="Normal 84 2 3 2 2 2 2 6 3 3" xfId="18814" xr:uid="{00000000-0005-0000-0000-000086490000}"/>
    <cellStyle name="Normal 84 2 3 2 2 2 2 6 4" xfId="18815" xr:uid="{00000000-0005-0000-0000-000087490000}"/>
    <cellStyle name="Normal 84 2 3 2 2 2 2 6 4 2" xfId="18816" xr:uid="{00000000-0005-0000-0000-000088490000}"/>
    <cellStyle name="Normal 84 2 3 2 2 2 2 7" xfId="18817" xr:uid="{00000000-0005-0000-0000-000089490000}"/>
    <cellStyle name="Normal 84 2 3 2 2 2 2 8" xfId="18818" xr:uid="{00000000-0005-0000-0000-00008A490000}"/>
    <cellStyle name="Normal 84 2 3 2 2 2 2 8 2" xfId="18819" xr:uid="{00000000-0005-0000-0000-00008B490000}"/>
    <cellStyle name="Normal 84 2 3 2 2 2 2 8 2 2" xfId="18820" xr:uid="{00000000-0005-0000-0000-00008C490000}"/>
    <cellStyle name="Normal 84 2 3 2 2 2 2 8 2 2 2" xfId="18821" xr:uid="{00000000-0005-0000-0000-00008D490000}"/>
    <cellStyle name="Normal 84 2 3 2 2 2 2 8 3" xfId="18822" xr:uid="{00000000-0005-0000-0000-00008E490000}"/>
    <cellStyle name="Normal 84 2 3 2 2 2 2 9" xfId="18823" xr:uid="{00000000-0005-0000-0000-00008F490000}"/>
    <cellStyle name="Normal 84 2 3 2 2 2 3" xfId="18824" xr:uid="{00000000-0005-0000-0000-000090490000}"/>
    <cellStyle name="Normal 84 2 3 2 2 2 4" xfId="18825" xr:uid="{00000000-0005-0000-0000-000091490000}"/>
    <cellStyle name="Normal 84 2 3 2 2 2 4 2" xfId="18826" xr:uid="{00000000-0005-0000-0000-000092490000}"/>
    <cellStyle name="Normal 84 2 3 2 2 2 4 2 2" xfId="18827" xr:uid="{00000000-0005-0000-0000-000093490000}"/>
    <cellStyle name="Normal 84 2 3 2 2 2 4 2 2 2" xfId="18828" xr:uid="{00000000-0005-0000-0000-000094490000}"/>
    <cellStyle name="Normal 84 2 3 2 2 2 4 2 2 2 2" xfId="18829" xr:uid="{00000000-0005-0000-0000-000095490000}"/>
    <cellStyle name="Normal 84 2 3 2 2 2 4 2 2 2 2 2" xfId="18830" xr:uid="{00000000-0005-0000-0000-000096490000}"/>
    <cellStyle name="Normal 84 2 3 2 2 2 4 2 2 2 2 2 2" xfId="18831" xr:uid="{00000000-0005-0000-0000-000097490000}"/>
    <cellStyle name="Normal 84 2 3 2 2 2 4 2 2 2 3" xfId="18832" xr:uid="{00000000-0005-0000-0000-000098490000}"/>
    <cellStyle name="Normal 84 2 3 2 2 2 4 2 2 3" xfId="18833" xr:uid="{00000000-0005-0000-0000-000099490000}"/>
    <cellStyle name="Normal 84 2 3 2 2 2 4 2 2 4" xfId="18834" xr:uid="{00000000-0005-0000-0000-00009A490000}"/>
    <cellStyle name="Normal 84 2 3 2 2 2 4 2 2 4 2" xfId="18835" xr:uid="{00000000-0005-0000-0000-00009B490000}"/>
    <cellStyle name="Normal 84 2 3 2 2 2 4 2 3" xfId="18836" xr:uid="{00000000-0005-0000-0000-00009C490000}"/>
    <cellStyle name="Normal 84 2 3 2 2 2 4 2 3 2" xfId="18837" xr:uid="{00000000-0005-0000-0000-00009D490000}"/>
    <cellStyle name="Normal 84 2 3 2 2 2 4 2 3 2 2" xfId="18838" xr:uid="{00000000-0005-0000-0000-00009E490000}"/>
    <cellStyle name="Normal 84 2 3 2 2 2 4 2 3 2 2 2" xfId="18839" xr:uid="{00000000-0005-0000-0000-00009F490000}"/>
    <cellStyle name="Normal 84 2 3 2 2 2 4 2 3 3" xfId="18840" xr:uid="{00000000-0005-0000-0000-0000A0490000}"/>
    <cellStyle name="Normal 84 2 3 2 2 2 4 2 4" xfId="18841" xr:uid="{00000000-0005-0000-0000-0000A1490000}"/>
    <cellStyle name="Normal 84 2 3 2 2 2 4 2 4 2" xfId="18842" xr:uid="{00000000-0005-0000-0000-0000A2490000}"/>
    <cellStyle name="Normal 84 2 3 2 2 2 4 3" xfId="18843" xr:uid="{00000000-0005-0000-0000-0000A3490000}"/>
    <cellStyle name="Normal 84 2 3 2 2 2 4 4" xfId="18844" xr:uid="{00000000-0005-0000-0000-0000A4490000}"/>
    <cellStyle name="Normal 84 2 3 2 2 2 4 5" xfId="18845" xr:uid="{00000000-0005-0000-0000-0000A5490000}"/>
    <cellStyle name="Normal 84 2 3 2 2 2 4 5 2" xfId="18846" xr:uid="{00000000-0005-0000-0000-0000A6490000}"/>
    <cellStyle name="Normal 84 2 3 2 2 2 4 5 2 2" xfId="18847" xr:uid="{00000000-0005-0000-0000-0000A7490000}"/>
    <cellStyle name="Normal 84 2 3 2 2 2 4 5 2 2 2" xfId="18848" xr:uid="{00000000-0005-0000-0000-0000A8490000}"/>
    <cellStyle name="Normal 84 2 3 2 2 2 4 5 3" xfId="18849" xr:uid="{00000000-0005-0000-0000-0000A9490000}"/>
    <cellStyle name="Normal 84 2 3 2 2 2 4 6" xfId="18850" xr:uid="{00000000-0005-0000-0000-0000AA490000}"/>
    <cellStyle name="Normal 84 2 3 2 2 2 4 7" xfId="18851" xr:uid="{00000000-0005-0000-0000-0000AB490000}"/>
    <cellStyle name="Normal 84 2 3 2 2 2 4 7 2" xfId="18852" xr:uid="{00000000-0005-0000-0000-0000AC490000}"/>
    <cellStyle name="Normal 84 2 3 2 2 2 5" xfId="18853" xr:uid="{00000000-0005-0000-0000-0000AD490000}"/>
    <cellStyle name="Normal 84 2 3 2 2 2 6" xfId="18854" xr:uid="{00000000-0005-0000-0000-0000AE490000}"/>
    <cellStyle name="Normal 84 2 3 2 2 2 7" xfId="18855" xr:uid="{00000000-0005-0000-0000-0000AF490000}"/>
    <cellStyle name="Normal 84 2 3 2 2 2 8" xfId="18856" xr:uid="{00000000-0005-0000-0000-0000B0490000}"/>
    <cellStyle name="Normal 84 2 3 2 2 2 8 2" xfId="18857" xr:uid="{00000000-0005-0000-0000-0000B1490000}"/>
    <cellStyle name="Normal 84 2 3 2 2 2 8 2 2" xfId="18858" xr:uid="{00000000-0005-0000-0000-0000B2490000}"/>
    <cellStyle name="Normal 84 2 3 2 2 2 8 2 2 2" xfId="18859" xr:uid="{00000000-0005-0000-0000-0000B3490000}"/>
    <cellStyle name="Normal 84 2 3 2 2 2 8 2 2 2 2" xfId="18860" xr:uid="{00000000-0005-0000-0000-0000B4490000}"/>
    <cellStyle name="Normal 84 2 3 2 2 2 8 2 2 2 2 2" xfId="18861" xr:uid="{00000000-0005-0000-0000-0000B5490000}"/>
    <cellStyle name="Normal 84 2 3 2 2 2 8 2 2 3" xfId="18862" xr:uid="{00000000-0005-0000-0000-0000B6490000}"/>
    <cellStyle name="Normal 84 2 3 2 2 2 8 2 3" xfId="18863" xr:uid="{00000000-0005-0000-0000-0000B7490000}"/>
    <cellStyle name="Normal 84 2 3 2 2 2 8 2 4" xfId="18864" xr:uid="{00000000-0005-0000-0000-0000B8490000}"/>
    <cellStyle name="Normal 84 2 3 2 2 2 8 2 4 2" xfId="18865" xr:uid="{00000000-0005-0000-0000-0000B9490000}"/>
    <cellStyle name="Normal 84 2 3 2 2 2 8 3" xfId="18866" xr:uid="{00000000-0005-0000-0000-0000BA490000}"/>
    <cellStyle name="Normal 84 2 3 2 2 2 8 3 2" xfId="18867" xr:uid="{00000000-0005-0000-0000-0000BB490000}"/>
    <cellStyle name="Normal 84 2 3 2 2 2 8 3 2 2" xfId="18868" xr:uid="{00000000-0005-0000-0000-0000BC490000}"/>
    <cellStyle name="Normal 84 2 3 2 2 2 8 3 2 2 2" xfId="18869" xr:uid="{00000000-0005-0000-0000-0000BD490000}"/>
    <cellStyle name="Normal 84 2 3 2 2 2 8 3 3" xfId="18870" xr:uid="{00000000-0005-0000-0000-0000BE490000}"/>
    <cellStyle name="Normal 84 2 3 2 2 2 8 4" xfId="18871" xr:uid="{00000000-0005-0000-0000-0000BF490000}"/>
    <cellStyle name="Normal 84 2 3 2 2 2 8 4 2" xfId="18872" xr:uid="{00000000-0005-0000-0000-0000C0490000}"/>
    <cellStyle name="Normal 84 2 3 2 2 2 9" xfId="18873" xr:uid="{00000000-0005-0000-0000-0000C1490000}"/>
    <cellStyle name="Normal 84 2 3 2 2 3" xfId="18874" xr:uid="{00000000-0005-0000-0000-0000C2490000}"/>
    <cellStyle name="Normal 84 2 3 2 2 4" xfId="18875" xr:uid="{00000000-0005-0000-0000-0000C3490000}"/>
    <cellStyle name="Normal 84 2 3 2 2 4 10" xfId="18876" xr:uid="{00000000-0005-0000-0000-0000C4490000}"/>
    <cellStyle name="Normal 84 2 3 2 2 4 10 2" xfId="18877" xr:uid="{00000000-0005-0000-0000-0000C5490000}"/>
    <cellStyle name="Normal 84 2 3 2 2 4 2" xfId="18878" xr:uid="{00000000-0005-0000-0000-0000C6490000}"/>
    <cellStyle name="Normal 84 2 3 2 2 4 2 10" xfId="18879" xr:uid="{00000000-0005-0000-0000-0000C7490000}"/>
    <cellStyle name="Normal 84 2 3 2 2 4 2 10 2" xfId="18880" xr:uid="{00000000-0005-0000-0000-0000C8490000}"/>
    <cellStyle name="Normal 84 2 3 2 2 4 2 2" xfId="18881" xr:uid="{00000000-0005-0000-0000-0000C9490000}"/>
    <cellStyle name="Normal 84 2 3 2 2 4 2 2 2" xfId="18882" xr:uid="{00000000-0005-0000-0000-0000CA490000}"/>
    <cellStyle name="Normal 84 2 3 2 2 4 2 2 2 2" xfId="18883" xr:uid="{00000000-0005-0000-0000-0000CB490000}"/>
    <cellStyle name="Normal 84 2 3 2 2 4 2 2 2 2 2" xfId="18884" xr:uid="{00000000-0005-0000-0000-0000CC490000}"/>
    <cellStyle name="Normal 84 2 3 2 2 4 2 2 2 2 2 2" xfId="18885" xr:uid="{00000000-0005-0000-0000-0000CD490000}"/>
    <cellStyle name="Normal 84 2 3 2 2 4 2 2 2 2 2 2 2" xfId="18886" xr:uid="{00000000-0005-0000-0000-0000CE490000}"/>
    <cellStyle name="Normal 84 2 3 2 2 4 2 2 2 2 2 2 2 2" xfId="18887" xr:uid="{00000000-0005-0000-0000-0000CF490000}"/>
    <cellStyle name="Normal 84 2 3 2 2 4 2 2 2 2 2 3" xfId="18888" xr:uid="{00000000-0005-0000-0000-0000D0490000}"/>
    <cellStyle name="Normal 84 2 3 2 2 4 2 2 2 2 3" xfId="18889" xr:uid="{00000000-0005-0000-0000-0000D1490000}"/>
    <cellStyle name="Normal 84 2 3 2 2 4 2 2 2 2 4" xfId="18890" xr:uid="{00000000-0005-0000-0000-0000D2490000}"/>
    <cellStyle name="Normal 84 2 3 2 2 4 2 2 2 2 4 2" xfId="18891" xr:uid="{00000000-0005-0000-0000-0000D3490000}"/>
    <cellStyle name="Normal 84 2 3 2 2 4 2 2 2 3" xfId="18892" xr:uid="{00000000-0005-0000-0000-0000D4490000}"/>
    <cellStyle name="Normal 84 2 3 2 2 4 2 2 2 3 2" xfId="18893" xr:uid="{00000000-0005-0000-0000-0000D5490000}"/>
    <cellStyle name="Normal 84 2 3 2 2 4 2 2 2 3 2 2" xfId="18894" xr:uid="{00000000-0005-0000-0000-0000D6490000}"/>
    <cellStyle name="Normal 84 2 3 2 2 4 2 2 2 3 2 2 2" xfId="18895" xr:uid="{00000000-0005-0000-0000-0000D7490000}"/>
    <cellStyle name="Normal 84 2 3 2 2 4 2 2 2 3 3" xfId="18896" xr:uid="{00000000-0005-0000-0000-0000D8490000}"/>
    <cellStyle name="Normal 84 2 3 2 2 4 2 2 2 4" xfId="18897" xr:uid="{00000000-0005-0000-0000-0000D9490000}"/>
    <cellStyle name="Normal 84 2 3 2 2 4 2 2 2 4 2" xfId="18898" xr:uid="{00000000-0005-0000-0000-0000DA490000}"/>
    <cellStyle name="Normal 84 2 3 2 2 4 2 2 3" xfId="18899" xr:uid="{00000000-0005-0000-0000-0000DB490000}"/>
    <cellStyle name="Normal 84 2 3 2 2 4 2 2 4" xfId="18900" xr:uid="{00000000-0005-0000-0000-0000DC490000}"/>
    <cellStyle name="Normal 84 2 3 2 2 4 2 2 5" xfId="18901" xr:uid="{00000000-0005-0000-0000-0000DD490000}"/>
    <cellStyle name="Normal 84 2 3 2 2 4 2 2 5 2" xfId="18902" xr:uid="{00000000-0005-0000-0000-0000DE490000}"/>
    <cellStyle name="Normal 84 2 3 2 2 4 2 2 5 2 2" xfId="18903" xr:uid="{00000000-0005-0000-0000-0000DF490000}"/>
    <cellStyle name="Normal 84 2 3 2 2 4 2 2 5 2 2 2" xfId="18904" xr:uid="{00000000-0005-0000-0000-0000E0490000}"/>
    <cellStyle name="Normal 84 2 3 2 2 4 2 2 5 3" xfId="18905" xr:uid="{00000000-0005-0000-0000-0000E1490000}"/>
    <cellStyle name="Normal 84 2 3 2 2 4 2 2 6" xfId="18906" xr:uid="{00000000-0005-0000-0000-0000E2490000}"/>
    <cellStyle name="Normal 84 2 3 2 2 4 2 2 7" xfId="18907" xr:uid="{00000000-0005-0000-0000-0000E3490000}"/>
    <cellStyle name="Normal 84 2 3 2 2 4 2 2 7 2" xfId="18908" xr:uid="{00000000-0005-0000-0000-0000E4490000}"/>
    <cellStyle name="Normal 84 2 3 2 2 4 2 3" xfId="18909" xr:uid="{00000000-0005-0000-0000-0000E5490000}"/>
    <cellStyle name="Normal 84 2 3 2 2 4 2 4" xfId="18910" xr:uid="{00000000-0005-0000-0000-0000E6490000}"/>
    <cellStyle name="Normal 84 2 3 2 2 4 2 5" xfId="18911" xr:uid="{00000000-0005-0000-0000-0000E7490000}"/>
    <cellStyle name="Normal 84 2 3 2 2 4 2 6" xfId="18912" xr:uid="{00000000-0005-0000-0000-0000E8490000}"/>
    <cellStyle name="Normal 84 2 3 2 2 4 2 6 2" xfId="18913" xr:uid="{00000000-0005-0000-0000-0000E9490000}"/>
    <cellStyle name="Normal 84 2 3 2 2 4 2 6 2 2" xfId="18914" xr:uid="{00000000-0005-0000-0000-0000EA490000}"/>
    <cellStyle name="Normal 84 2 3 2 2 4 2 6 2 2 2" xfId="18915" xr:uid="{00000000-0005-0000-0000-0000EB490000}"/>
    <cellStyle name="Normal 84 2 3 2 2 4 2 6 2 2 2 2" xfId="18916" xr:uid="{00000000-0005-0000-0000-0000EC490000}"/>
    <cellStyle name="Normal 84 2 3 2 2 4 2 6 2 2 2 2 2" xfId="18917" xr:uid="{00000000-0005-0000-0000-0000ED490000}"/>
    <cellStyle name="Normal 84 2 3 2 2 4 2 6 2 2 3" xfId="18918" xr:uid="{00000000-0005-0000-0000-0000EE490000}"/>
    <cellStyle name="Normal 84 2 3 2 2 4 2 6 2 3" xfId="18919" xr:uid="{00000000-0005-0000-0000-0000EF490000}"/>
    <cellStyle name="Normal 84 2 3 2 2 4 2 6 2 4" xfId="18920" xr:uid="{00000000-0005-0000-0000-0000F0490000}"/>
    <cellStyle name="Normal 84 2 3 2 2 4 2 6 2 4 2" xfId="18921" xr:uid="{00000000-0005-0000-0000-0000F1490000}"/>
    <cellStyle name="Normal 84 2 3 2 2 4 2 6 3" xfId="18922" xr:uid="{00000000-0005-0000-0000-0000F2490000}"/>
    <cellStyle name="Normal 84 2 3 2 2 4 2 6 3 2" xfId="18923" xr:uid="{00000000-0005-0000-0000-0000F3490000}"/>
    <cellStyle name="Normal 84 2 3 2 2 4 2 6 3 2 2" xfId="18924" xr:uid="{00000000-0005-0000-0000-0000F4490000}"/>
    <cellStyle name="Normal 84 2 3 2 2 4 2 6 3 2 2 2" xfId="18925" xr:uid="{00000000-0005-0000-0000-0000F5490000}"/>
    <cellStyle name="Normal 84 2 3 2 2 4 2 6 3 3" xfId="18926" xr:uid="{00000000-0005-0000-0000-0000F6490000}"/>
    <cellStyle name="Normal 84 2 3 2 2 4 2 6 4" xfId="18927" xr:uid="{00000000-0005-0000-0000-0000F7490000}"/>
    <cellStyle name="Normal 84 2 3 2 2 4 2 6 4 2" xfId="18928" xr:uid="{00000000-0005-0000-0000-0000F8490000}"/>
    <cellStyle name="Normal 84 2 3 2 2 4 2 7" xfId="18929" xr:uid="{00000000-0005-0000-0000-0000F9490000}"/>
    <cellStyle name="Normal 84 2 3 2 2 4 2 8" xfId="18930" xr:uid="{00000000-0005-0000-0000-0000FA490000}"/>
    <cellStyle name="Normal 84 2 3 2 2 4 2 8 2" xfId="18931" xr:uid="{00000000-0005-0000-0000-0000FB490000}"/>
    <cellStyle name="Normal 84 2 3 2 2 4 2 8 2 2" xfId="18932" xr:uid="{00000000-0005-0000-0000-0000FC490000}"/>
    <cellStyle name="Normal 84 2 3 2 2 4 2 8 2 2 2" xfId="18933" xr:uid="{00000000-0005-0000-0000-0000FD490000}"/>
    <cellStyle name="Normal 84 2 3 2 2 4 2 8 3" xfId="18934" xr:uid="{00000000-0005-0000-0000-0000FE490000}"/>
    <cellStyle name="Normal 84 2 3 2 2 4 2 9" xfId="18935" xr:uid="{00000000-0005-0000-0000-0000FF490000}"/>
    <cellStyle name="Normal 84 2 3 2 2 4 3" xfId="18936" xr:uid="{00000000-0005-0000-0000-0000004A0000}"/>
    <cellStyle name="Normal 84 2 3 2 2 4 3 2" xfId="18937" xr:uid="{00000000-0005-0000-0000-0000014A0000}"/>
    <cellStyle name="Normal 84 2 3 2 2 4 3 2 2" xfId="18938" xr:uid="{00000000-0005-0000-0000-0000024A0000}"/>
    <cellStyle name="Normal 84 2 3 2 2 4 3 2 2 2" xfId="18939" xr:uid="{00000000-0005-0000-0000-0000034A0000}"/>
    <cellStyle name="Normal 84 2 3 2 2 4 3 2 2 2 2" xfId="18940" xr:uid="{00000000-0005-0000-0000-0000044A0000}"/>
    <cellStyle name="Normal 84 2 3 2 2 4 3 2 2 2 2 2" xfId="18941" xr:uid="{00000000-0005-0000-0000-0000054A0000}"/>
    <cellStyle name="Normal 84 2 3 2 2 4 3 2 2 2 2 2 2" xfId="18942" xr:uid="{00000000-0005-0000-0000-0000064A0000}"/>
    <cellStyle name="Normal 84 2 3 2 2 4 3 2 2 2 3" xfId="18943" xr:uid="{00000000-0005-0000-0000-0000074A0000}"/>
    <cellStyle name="Normal 84 2 3 2 2 4 3 2 2 3" xfId="18944" xr:uid="{00000000-0005-0000-0000-0000084A0000}"/>
    <cellStyle name="Normal 84 2 3 2 2 4 3 2 2 4" xfId="18945" xr:uid="{00000000-0005-0000-0000-0000094A0000}"/>
    <cellStyle name="Normal 84 2 3 2 2 4 3 2 2 4 2" xfId="18946" xr:uid="{00000000-0005-0000-0000-00000A4A0000}"/>
    <cellStyle name="Normal 84 2 3 2 2 4 3 2 3" xfId="18947" xr:uid="{00000000-0005-0000-0000-00000B4A0000}"/>
    <cellStyle name="Normal 84 2 3 2 2 4 3 2 3 2" xfId="18948" xr:uid="{00000000-0005-0000-0000-00000C4A0000}"/>
    <cellStyle name="Normal 84 2 3 2 2 4 3 2 3 2 2" xfId="18949" xr:uid="{00000000-0005-0000-0000-00000D4A0000}"/>
    <cellStyle name="Normal 84 2 3 2 2 4 3 2 3 2 2 2" xfId="18950" xr:uid="{00000000-0005-0000-0000-00000E4A0000}"/>
    <cellStyle name="Normal 84 2 3 2 2 4 3 2 3 3" xfId="18951" xr:uid="{00000000-0005-0000-0000-00000F4A0000}"/>
    <cellStyle name="Normal 84 2 3 2 2 4 3 2 4" xfId="18952" xr:uid="{00000000-0005-0000-0000-0000104A0000}"/>
    <cellStyle name="Normal 84 2 3 2 2 4 3 2 4 2" xfId="18953" xr:uid="{00000000-0005-0000-0000-0000114A0000}"/>
    <cellStyle name="Normal 84 2 3 2 2 4 3 3" xfId="18954" xr:uid="{00000000-0005-0000-0000-0000124A0000}"/>
    <cellStyle name="Normal 84 2 3 2 2 4 3 4" xfId="18955" xr:uid="{00000000-0005-0000-0000-0000134A0000}"/>
    <cellStyle name="Normal 84 2 3 2 2 4 3 5" xfId="18956" xr:uid="{00000000-0005-0000-0000-0000144A0000}"/>
    <cellStyle name="Normal 84 2 3 2 2 4 3 5 2" xfId="18957" xr:uid="{00000000-0005-0000-0000-0000154A0000}"/>
    <cellStyle name="Normal 84 2 3 2 2 4 3 5 2 2" xfId="18958" xr:uid="{00000000-0005-0000-0000-0000164A0000}"/>
    <cellStyle name="Normal 84 2 3 2 2 4 3 5 2 2 2" xfId="18959" xr:uid="{00000000-0005-0000-0000-0000174A0000}"/>
    <cellStyle name="Normal 84 2 3 2 2 4 3 5 3" xfId="18960" xr:uid="{00000000-0005-0000-0000-0000184A0000}"/>
    <cellStyle name="Normal 84 2 3 2 2 4 3 6" xfId="18961" xr:uid="{00000000-0005-0000-0000-0000194A0000}"/>
    <cellStyle name="Normal 84 2 3 2 2 4 3 7" xfId="18962" xr:uid="{00000000-0005-0000-0000-00001A4A0000}"/>
    <cellStyle name="Normal 84 2 3 2 2 4 3 7 2" xfId="18963" xr:uid="{00000000-0005-0000-0000-00001B4A0000}"/>
    <cellStyle name="Normal 84 2 3 2 2 4 4" xfId="18964" xr:uid="{00000000-0005-0000-0000-00001C4A0000}"/>
    <cellStyle name="Normal 84 2 3 2 2 4 5" xfId="18965" xr:uid="{00000000-0005-0000-0000-00001D4A0000}"/>
    <cellStyle name="Normal 84 2 3 2 2 4 6" xfId="18966" xr:uid="{00000000-0005-0000-0000-00001E4A0000}"/>
    <cellStyle name="Normal 84 2 3 2 2 4 6 2" xfId="18967" xr:uid="{00000000-0005-0000-0000-00001F4A0000}"/>
    <cellStyle name="Normal 84 2 3 2 2 4 6 2 2" xfId="18968" xr:uid="{00000000-0005-0000-0000-0000204A0000}"/>
    <cellStyle name="Normal 84 2 3 2 2 4 6 2 2 2" xfId="18969" xr:uid="{00000000-0005-0000-0000-0000214A0000}"/>
    <cellStyle name="Normal 84 2 3 2 2 4 6 2 2 2 2" xfId="18970" xr:uid="{00000000-0005-0000-0000-0000224A0000}"/>
    <cellStyle name="Normal 84 2 3 2 2 4 6 2 2 2 2 2" xfId="18971" xr:uid="{00000000-0005-0000-0000-0000234A0000}"/>
    <cellStyle name="Normal 84 2 3 2 2 4 6 2 2 3" xfId="18972" xr:uid="{00000000-0005-0000-0000-0000244A0000}"/>
    <cellStyle name="Normal 84 2 3 2 2 4 6 2 3" xfId="18973" xr:uid="{00000000-0005-0000-0000-0000254A0000}"/>
    <cellStyle name="Normal 84 2 3 2 2 4 6 2 4" xfId="18974" xr:uid="{00000000-0005-0000-0000-0000264A0000}"/>
    <cellStyle name="Normal 84 2 3 2 2 4 6 2 4 2" xfId="18975" xr:uid="{00000000-0005-0000-0000-0000274A0000}"/>
    <cellStyle name="Normal 84 2 3 2 2 4 6 3" xfId="18976" xr:uid="{00000000-0005-0000-0000-0000284A0000}"/>
    <cellStyle name="Normal 84 2 3 2 2 4 6 3 2" xfId="18977" xr:uid="{00000000-0005-0000-0000-0000294A0000}"/>
    <cellStyle name="Normal 84 2 3 2 2 4 6 3 2 2" xfId="18978" xr:uid="{00000000-0005-0000-0000-00002A4A0000}"/>
    <cellStyle name="Normal 84 2 3 2 2 4 6 3 2 2 2" xfId="18979" xr:uid="{00000000-0005-0000-0000-00002B4A0000}"/>
    <cellStyle name="Normal 84 2 3 2 2 4 6 3 3" xfId="18980" xr:uid="{00000000-0005-0000-0000-00002C4A0000}"/>
    <cellStyle name="Normal 84 2 3 2 2 4 6 4" xfId="18981" xr:uid="{00000000-0005-0000-0000-00002D4A0000}"/>
    <cellStyle name="Normal 84 2 3 2 2 4 6 4 2" xfId="18982" xr:uid="{00000000-0005-0000-0000-00002E4A0000}"/>
    <cellStyle name="Normal 84 2 3 2 2 4 7" xfId="18983" xr:uid="{00000000-0005-0000-0000-00002F4A0000}"/>
    <cellStyle name="Normal 84 2 3 2 2 4 8" xfId="18984" xr:uid="{00000000-0005-0000-0000-0000304A0000}"/>
    <cellStyle name="Normal 84 2 3 2 2 4 8 2" xfId="18985" xr:uid="{00000000-0005-0000-0000-0000314A0000}"/>
    <cellStyle name="Normal 84 2 3 2 2 4 8 2 2" xfId="18986" xr:uid="{00000000-0005-0000-0000-0000324A0000}"/>
    <cellStyle name="Normal 84 2 3 2 2 4 8 2 2 2" xfId="18987" xr:uid="{00000000-0005-0000-0000-0000334A0000}"/>
    <cellStyle name="Normal 84 2 3 2 2 4 8 3" xfId="18988" xr:uid="{00000000-0005-0000-0000-0000344A0000}"/>
    <cellStyle name="Normal 84 2 3 2 2 4 9" xfId="18989" xr:uid="{00000000-0005-0000-0000-0000354A0000}"/>
    <cellStyle name="Normal 84 2 3 2 2 5" xfId="18990" xr:uid="{00000000-0005-0000-0000-0000364A0000}"/>
    <cellStyle name="Normal 84 2 3 2 2 5 2" xfId="18991" xr:uid="{00000000-0005-0000-0000-0000374A0000}"/>
    <cellStyle name="Normal 84 2 3 2 2 5 2 2" xfId="18992" xr:uid="{00000000-0005-0000-0000-0000384A0000}"/>
    <cellStyle name="Normal 84 2 3 2 2 5 2 2 2" xfId="18993" xr:uid="{00000000-0005-0000-0000-0000394A0000}"/>
    <cellStyle name="Normal 84 2 3 2 2 5 2 2 2 2" xfId="18994" xr:uid="{00000000-0005-0000-0000-00003A4A0000}"/>
    <cellStyle name="Normal 84 2 3 2 2 5 2 2 2 2 2" xfId="18995" xr:uid="{00000000-0005-0000-0000-00003B4A0000}"/>
    <cellStyle name="Normal 84 2 3 2 2 5 2 2 2 2 2 2" xfId="18996" xr:uid="{00000000-0005-0000-0000-00003C4A0000}"/>
    <cellStyle name="Normal 84 2 3 2 2 5 2 2 2 3" xfId="18997" xr:uid="{00000000-0005-0000-0000-00003D4A0000}"/>
    <cellStyle name="Normal 84 2 3 2 2 5 2 2 3" xfId="18998" xr:uid="{00000000-0005-0000-0000-00003E4A0000}"/>
    <cellStyle name="Normal 84 2 3 2 2 5 2 2 4" xfId="18999" xr:uid="{00000000-0005-0000-0000-00003F4A0000}"/>
    <cellStyle name="Normal 84 2 3 2 2 5 2 2 4 2" xfId="19000" xr:uid="{00000000-0005-0000-0000-0000404A0000}"/>
    <cellStyle name="Normal 84 2 3 2 2 5 2 3" xfId="19001" xr:uid="{00000000-0005-0000-0000-0000414A0000}"/>
    <cellStyle name="Normal 84 2 3 2 2 5 2 3 2" xfId="19002" xr:uid="{00000000-0005-0000-0000-0000424A0000}"/>
    <cellStyle name="Normal 84 2 3 2 2 5 2 3 2 2" xfId="19003" xr:uid="{00000000-0005-0000-0000-0000434A0000}"/>
    <cellStyle name="Normal 84 2 3 2 2 5 2 3 2 2 2" xfId="19004" xr:uid="{00000000-0005-0000-0000-0000444A0000}"/>
    <cellStyle name="Normal 84 2 3 2 2 5 2 3 3" xfId="19005" xr:uid="{00000000-0005-0000-0000-0000454A0000}"/>
    <cellStyle name="Normal 84 2 3 2 2 5 2 4" xfId="19006" xr:uid="{00000000-0005-0000-0000-0000464A0000}"/>
    <cellStyle name="Normal 84 2 3 2 2 5 2 4 2" xfId="19007" xr:uid="{00000000-0005-0000-0000-0000474A0000}"/>
    <cellStyle name="Normal 84 2 3 2 2 5 3" xfId="19008" xr:uid="{00000000-0005-0000-0000-0000484A0000}"/>
    <cellStyle name="Normal 84 2 3 2 2 5 4" xfId="19009" xr:uid="{00000000-0005-0000-0000-0000494A0000}"/>
    <cellStyle name="Normal 84 2 3 2 2 5 5" xfId="19010" xr:uid="{00000000-0005-0000-0000-00004A4A0000}"/>
    <cellStyle name="Normal 84 2 3 2 2 5 5 2" xfId="19011" xr:uid="{00000000-0005-0000-0000-00004B4A0000}"/>
    <cellStyle name="Normal 84 2 3 2 2 5 5 2 2" xfId="19012" xr:uid="{00000000-0005-0000-0000-00004C4A0000}"/>
    <cellStyle name="Normal 84 2 3 2 2 5 5 2 2 2" xfId="19013" xr:uid="{00000000-0005-0000-0000-00004D4A0000}"/>
    <cellStyle name="Normal 84 2 3 2 2 5 5 3" xfId="19014" xr:uid="{00000000-0005-0000-0000-00004E4A0000}"/>
    <cellStyle name="Normal 84 2 3 2 2 5 6" xfId="19015" xr:uid="{00000000-0005-0000-0000-00004F4A0000}"/>
    <cellStyle name="Normal 84 2 3 2 2 5 7" xfId="19016" xr:uid="{00000000-0005-0000-0000-0000504A0000}"/>
    <cellStyle name="Normal 84 2 3 2 2 5 7 2" xfId="19017" xr:uid="{00000000-0005-0000-0000-0000514A0000}"/>
    <cellStyle name="Normal 84 2 3 2 2 6" xfId="19018" xr:uid="{00000000-0005-0000-0000-0000524A0000}"/>
    <cellStyle name="Normal 84 2 3 2 2 7" xfId="19019" xr:uid="{00000000-0005-0000-0000-0000534A0000}"/>
    <cellStyle name="Normal 84 2 3 2 2 8" xfId="19020" xr:uid="{00000000-0005-0000-0000-0000544A0000}"/>
    <cellStyle name="Normal 84 2 3 2 2 9" xfId="19021" xr:uid="{00000000-0005-0000-0000-0000554A0000}"/>
    <cellStyle name="Normal 84 2 3 2 2 9 2" xfId="19022" xr:uid="{00000000-0005-0000-0000-0000564A0000}"/>
    <cellStyle name="Normal 84 2 3 2 2 9 2 2" xfId="19023" xr:uid="{00000000-0005-0000-0000-0000574A0000}"/>
    <cellStyle name="Normal 84 2 3 2 2 9 2 2 2" xfId="19024" xr:uid="{00000000-0005-0000-0000-0000584A0000}"/>
    <cellStyle name="Normal 84 2 3 2 2 9 2 2 2 2" xfId="19025" xr:uid="{00000000-0005-0000-0000-0000594A0000}"/>
    <cellStyle name="Normal 84 2 3 2 2 9 2 2 2 2 2" xfId="19026" xr:uid="{00000000-0005-0000-0000-00005A4A0000}"/>
    <cellStyle name="Normal 84 2 3 2 2 9 2 2 3" xfId="19027" xr:uid="{00000000-0005-0000-0000-00005B4A0000}"/>
    <cellStyle name="Normal 84 2 3 2 2 9 2 3" xfId="19028" xr:uid="{00000000-0005-0000-0000-00005C4A0000}"/>
    <cellStyle name="Normal 84 2 3 2 2 9 2 4" xfId="19029" xr:uid="{00000000-0005-0000-0000-00005D4A0000}"/>
    <cellStyle name="Normal 84 2 3 2 2 9 2 4 2" xfId="19030" xr:uid="{00000000-0005-0000-0000-00005E4A0000}"/>
    <cellStyle name="Normal 84 2 3 2 2 9 3" xfId="19031" xr:uid="{00000000-0005-0000-0000-00005F4A0000}"/>
    <cellStyle name="Normal 84 2 3 2 2 9 3 2" xfId="19032" xr:uid="{00000000-0005-0000-0000-0000604A0000}"/>
    <cellStyle name="Normal 84 2 3 2 2 9 3 2 2" xfId="19033" xr:uid="{00000000-0005-0000-0000-0000614A0000}"/>
    <cellStyle name="Normal 84 2 3 2 2 9 3 2 2 2" xfId="19034" xr:uid="{00000000-0005-0000-0000-0000624A0000}"/>
    <cellStyle name="Normal 84 2 3 2 2 9 3 3" xfId="19035" xr:uid="{00000000-0005-0000-0000-0000634A0000}"/>
    <cellStyle name="Normal 84 2 3 2 2 9 4" xfId="19036" xr:uid="{00000000-0005-0000-0000-0000644A0000}"/>
    <cellStyle name="Normal 84 2 3 2 2 9 4 2" xfId="19037" xr:uid="{00000000-0005-0000-0000-0000654A0000}"/>
    <cellStyle name="Normal 84 2 3 2 3" xfId="19038" xr:uid="{00000000-0005-0000-0000-0000664A0000}"/>
    <cellStyle name="Normal 84 2 3 2 4" xfId="19039" xr:uid="{00000000-0005-0000-0000-0000674A0000}"/>
    <cellStyle name="Normal 84 2 3 2 5" xfId="19040" xr:uid="{00000000-0005-0000-0000-0000684A0000}"/>
    <cellStyle name="Normal 84 2 3 2 6" xfId="19041" xr:uid="{00000000-0005-0000-0000-0000694A0000}"/>
    <cellStyle name="Normal 84 2 3 2 7" xfId="19042" xr:uid="{00000000-0005-0000-0000-00006A4A0000}"/>
    <cellStyle name="Normal 84 2 3 2 8" xfId="19043" xr:uid="{00000000-0005-0000-0000-00006B4A0000}"/>
    <cellStyle name="Normal 84 2 3 2 9" xfId="19044" xr:uid="{00000000-0005-0000-0000-00006C4A0000}"/>
    <cellStyle name="Normal 84 2 3 2 9 10" xfId="19045" xr:uid="{00000000-0005-0000-0000-00006D4A0000}"/>
    <cellStyle name="Normal 84 2 3 2 9 10 2" xfId="19046" xr:uid="{00000000-0005-0000-0000-00006E4A0000}"/>
    <cellStyle name="Normal 84 2 3 2 9 10 2 2" xfId="19047" xr:uid="{00000000-0005-0000-0000-00006F4A0000}"/>
    <cellStyle name="Normal 84 2 3 2 9 10 2 2 2" xfId="19048" xr:uid="{00000000-0005-0000-0000-0000704A0000}"/>
    <cellStyle name="Normal 84 2 3 2 9 10 3" xfId="19049" xr:uid="{00000000-0005-0000-0000-0000714A0000}"/>
    <cellStyle name="Normal 84 2 3 2 9 11" xfId="19050" xr:uid="{00000000-0005-0000-0000-0000724A0000}"/>
    <cellStyle name="Normal 84 2 3 2 9 12" xfId="19051" xr:uid="{00000000-0005-0000-0000-0000734A0000}"/>
    <cellStyle name="Normal 84 2 3 2 9 12 2" xfId="19052" xr:uid="{00000000-0005-0000-0000-0000744A0000}"/>
    <cellStyle name="Normal 84 2 3 2 9 2" xfId="19053" xr:uid="{00000000-0005-0000-0000-0000754A0000}"/>
    <cellStyle name="Normal 84 2 3 2 9 2 10" xfId="19054" xr:uid="{00000000-0005-0000-0000-0000764A0000}"/>
    <cellStyle name="Normal 84 2 3 2 9 2 10 2" xfId="19055" xr:uid="{00000000-0005-0000-0000-0000774A0000}"/>
    <cellStyle name="Normal 84 2 3 2 9 2 2" xfId="19056" xr:uid="{00000000-0005-0000-0000-0000784A0000}"/>
    <cellStyle name="Normal 84 2 3 2 9 2 2 10" xfId="19057" xr:uid="{00000000-0005-0000-0000-0000794A0000}"/>
    <cellStyle name="Normal 84 2 3 2 9 2 2 10 2" xfId="19058" xr:uid="{00000000-0005-0000-0000-00007A4A0000}"/>
    <cellStyle name="Normal 84 2 3 2 9 2 2 2" xfId="19059" xr:uid="{00000000-0005-0000-0000-00007B4A0000}"/>
    <cellStyle name="Normal 84 2 3 2 9 2 2 2 2" xfId="19060" xr:uid="{00000000-0005-0000-0000-00007C4A0000}"/>
    <cellStyle name="Normal 84 2 3 2 9 2 2 2 2 2" xfId="19061" xr:uid="{00000000-0005-0000-0000-00007D4A0000}"/>
    <cellStyle name="Normal 84 2 3 2 9 2 2 2 2 2 2" xfId="19062" xr:uid="{00000000-0005-0000-0000-00007E4A0000}"/>
    <cellStyle name="Normal 84 2 3 2 9 2 2 2 2 2 2 2" xfId="19063" xr:uid="{00000000-0005-0000-0000-00007F4A0000}"/>
    <cellStyle name="Normal 84 2 3 2 9 2 2 2 2 2 2 2 2" xfId="19064" xr:uid="{00000000-0005-0000-0000-0000804A0000}"/>
    <cellStyle name="Normal 84 2 3 2 9 2 2 2 2 2 2 2 2 2" xfId="19065" xr:uid="{00000000-0005-0000-0000-0000814A0000}"/>
    <cellStyle name="Normal 84 2 3 2 9 2 2 2 2 2 2 3" xfId="19066" xr:uid="{00000000-0005-0000-0000-0000824A0000}"/>
    <cellStyle name="Normal 84 2 3 2 9 2 2 2 2 2 3" xfId="19067" xr:uid="{00000000-0005-0000-0000-0000834A0000}"/>
    <cellStyle name="Normal 84 2 3 2 9 2 2 2 2 2 4" xfId="19068" xr:uid="{00000000-0005-0000-0000-0000844A0000}"/>
    <cellStyle name="Normal 84 2 3 2 9 2 2 2 2 2 4 2" xfId="19069" xr:uid="{00000000-0005-0000-0000-0000854A0000}"/>
    <cellStyle name="Normal 84 2 3 2 9 2 2 2 2 3" xfId="19070" xr:uid="{00000000-0005-0000-0000-0000864A0000}"/>
    <cellStyle name="Normal 84 2 3 2 9 2 2 2 2 3 2" xfId="19071" xr:uid="{00000000-0005-0000-0000-0000874A0000}"/>
    <cellStyle name="Normal 84 2 3 2 9 2 2 2 2 3 2 2" xfId="19072" xr:uid="{00000000-0005-0000-0000-0000884A0000}"/>
    <cellStyle name="Normal 84 2 3 2 9 2 2 2 2 3 2 2 2" xfId="19073" xr:uid="{00000000-0005-0000-0000-0000894A0000}"/>
    <cellStyle name="Normal 84 2 3 2 9 2 2 2 2 3 3" xfId="19074" xr:uid="{00000000-0005-0000-0000-00008A4A0000}"/>
    <cellStyle name="Normal 84 2 3 2 9 2 2 2 2 4" xfId="19075" xr:uid="{00000000-0005-0000-0000-00008B4A0000}"/>
    <cellStyle name="Normal 84 2 3 2 9 2 2 2 2 4 2" xfId="19076" xr:uid="{00000000-0005-0000-0000-00008C4A0000}"/>
    <cellStyle name="Normal 84 2 3 2 9 2 2 2 3" xfId="19077" xr:uid="{00000000-0005-0000-0000-00008D4A0000}"/>
    <cellStyle name="Normal 84 2 3 2 9 2 2 2 4" xfId="19078" xr:uid="{00000000-0005-0000-0000-00008E4A0000}"/>
    <cellStyle name="Normal 84 2 3 2 9 2 2 2 5" xfId="19079" xr:uid="{00000000-0005-0000-0000-00008F4A0000}"/>
    <cellStyle name="Normal 84 2 3 2 9 2 2 2 5 2" xfId="19080" xr:uid="{00000000-0005-0000-0000-0000904A0000}"/>
    <cellStyle name="Normal 84 2 3 2 9 2 2 2 5 2 2" xfId="19081" xr:uid="{00000000-0005-0000-0000-0000914A0000}"/>
    <cellStyle name="Normal 84 2 3 2 9 2 2 2 5 2 2 2" xfId="19082" xr:uid="{00000000-0005-0000-0000-0000924A0000}"/>
    <cellStyle name="Normal 84 2 3 2 9 2 2 2 5 3" xfId="19083" xr:uid="{00000000-0005-0000-0000-0000934A0000}"/>
    <cellStyle name="Normal 84 2 3 2 9 2 2 2 6" xfId="19084" xr:uid="{00000000-0005-0000-0000-0000944A0000}"/>
    <cellStyle name="Normal 84 2 3 2 9 2 2 2 7" xfId="19085" xr:uid="{00000000-0005-0000-0000-0000954A0000}"/>
    <cellStyle name="Normal 84 2 3 2 9 2 2 2 7 2" xfId="19086" xr:uid="{00000000-0005-0000-0000-0000964A0000}"/>
    <cellStyle name="Normal 84 2 3 2 9 2 2 3" xfId="19087" xr:uid="{00000000-0005-0000-0000-0000974A0000}"/>
    <cellStyle name="Normal 84 2 3 2 9 2 2 4" xfId="19088" xr:uid="{00000000-0005-0000-0000-0000984A0000}"/>
    <cellStyle name="Normal 84 2 3 2 9 2 2 5" xfId="19089" xr:uid="{00000000-0005-0000-0000-0000994A0000}"/>
    <cellStyle name="Normal 84 2 3 2 9 2 2 6" xfId="19090" xr:uid="{00000000-0005-0000-0000-00009A4A0000}"/>
    <cellStyle name="Normal 84 2 3 2 9 2 2 6 2" xfId="19091" xr:uid="{00000000-0005-0000-0000-00009B4A0000}"/>
    <cellStyle name="Normal 84 2 3 2 9 2 2 6 2 2" xfId="19092" xr:uid="{00000000-0005-0000-0000-00009C4A0000}"/>
    <cellStyle name="Normal 84 2 3 2 9 2 2 6 2 2 2" xfId="19093" xr:uid="{00000000-0005-0000-0000-00009D4A0000}"/>
    <cellStyle name="Normal 84 2 3 2 9 2 2 6 2 2 2 2" xfId="19094" xr:uid="{00000000-0005-0000-0000-00009E4A0000}"/>
    <cellStyle name="Normal 84 2 3 2 9 2 2 6 2 2 2 2 2" xfId="19095" xr:uid="{00000000-0005-0000-0000-00009F4A0000}"/>
    <cellStyle name="Normal 84 2 3 2 9 2 2 6 2 2 3" xfId="19096" xr:uid="{00000000-0005-0000-0000-0000A04A0000}"/>
    <cellStyle name="Normal 84 2 3 2 9 2 2 6 2 3" xfId="19097" xr:uid="{00000000-0005-0000-0000-0000A14A0000}"/>
    <cellStyle name="Normal 84 2 3 2 9 2 2 6 2 4" xfId="19098" xr:uid="{00000000-0005-0000-0000-0000A24A0000}"/>
    <cellStyle name="Normal 84 2 3 2 9 2 2 6 2 4 2" xfId="19099" xr:uid="{00000000-0005-0000-0000-0000A34A0000}"/>
    <cellStyle name="Normal 84 2 3 2 9 2 2 6 3" xfId="19100" xr:uid="{00000000-0005-0000-0000-0000A44A0000}"/>
    <cellStyle name="Normal 84 2 3 2 9 2 2 6 3 2" xfId="19101" xr:uid="{00000000-0005-0000-0000-0000A54A0000}"/>
    <cellStyle name="Normal 84 2 3 2 9 2 2 6 3 2 2" xfId="19102" xr:uid="{00000000-0005-0000-0000-0000A64A0000}"/>
    <cellStyle name="Normal 84 2 3 2 9 2 2 6 3 2 2 2" xfId="19103" xr:uid="{00000000-0005-0000-0000-0000A74A0000}"/>
    <cellStyle name="Normal 84 2 3 2 9 2 2 6 3 3" xfId="19104" xr:uid="{00000000-0005-0000-0000-0000A84A0000}"/>
    <cellStyle name="Normal 84 2 3 2 9 2 2 6 4" xfId="19105" xr:uid="{00000000-0005-0000-0000-0000A94A0000}"/>
    <cellStyle name="Normal 84 2 3 2 9 2 2 6 4 2" xfId="19106" xr:uid="{00000000-0005-0000-0000-0000AA4A0000}"/>
    <cellStyle name="Normal 84 2 3 2 9 2 2 7" xfId="19107" xr:uid="{00000000-0005-0000-0000-0000AB4A0000}"/>
    <cellStyle name="Normal 84 2 3 2 9 2 2 8" xfId="19108" xr:uid="{00000000-0005-0000-0000-0000AC4A0000}"/>
    <cellStyle name="Normal 84 2 3 2 9 2 2 8 2" xfId="19109" xr:uid="{00000000-0005-0000-0000-0000AD4A0000}"/>
    <cellStyle name="Normal 84 2 3 2 9 2 2 8 2 2" xfId="19110" xr:uid="{00000000-0005-0000-0000-0000AE4A0000}"/>
    <cellStyle name="Normal 84 2 3 2 9 2 2 8 2 2 2" xfId="19111" xr:uid="{00000000-0005-0000-0000-0000AF4A0000}"/>
    <cellStyle name="Normal 84 2 3 2 9 2 2 8 3" xfId="19112" xr:uid="{00000000-0005-0000-0000-0000B04A0000}"/>
    <cellStyle name="Normal 84 2 3 2 9 2 2 9" xfId="19113" xr:uid="{00000000-0005-0000-0000-0000B14A0000}"/>
    <cellStyle name="Normal 84 2 3 2 9 2 3" xfId="19114" xr:uid="{00000000-0005-0000-0000-0000B24A0000}"/>
    <cellStyle name="Normal 84 2 3 2 9 2 3 2" xfId="19115" xr:uid="{00000000-0005-0000-0000-0000B34A0000}"/>
    <cellStyle name="Normal 84 2 3 2 9 2 3 2 2" xfId="19116" xr:uid="{00000000-0005-0000-0000-0000B44A0000}"/>
    <cellStyle name="Normal 84 2 3 2 9 2 3 2 2 2" xfId="19117" xr:uid="{00000000-0005-0000-0000-0000B54A0000}"/>
    <cellStyle name="Normal 84 2 3 2 9 2 3 2 2 2 2" xfId="19118" xr:uid="{00000000-0005-0000-0000-0000B64A0000}"/>
    <cellStyle name="Normal 84 2 3 2 9 2 3 2 2 2 2 2" xfId="19119" xr:uid="{00000000-0005-0000-0000-0000B74A0000}"/>
    <cellStyle name="Normal 84 2 3 2 9 2 3 2 2 2 2 2 2" xfId="19120" xr:uid="{00000000-0005-0000-0000-0000B84A0000}"/>
    <cellStyle name="Normal 84 2 3 2 9 2 3 2 2 2 3" xfId="19121" xr:uid="{00000000-0005-0000-0000-0000B94A0000}"/>
    <cellStyle name="Normal 84 2 3 2 9 2 3 2 2 3" xfId="19122" xr:uid="{00000000-0005-0000-0000-0000BA4A0000}"/>
    <cellStyle name="Normal 84 2 3 2 9 2 3 2 2 4" xfId="19123" xr:uid="{00000000-0005-0000-0000-0000BB4A0000}"/>
    <cellStyle name="Normal 84 2 3 2 9 2 3 2 2 4 2" xfId="19124" xr:uid="{00000000-0005-0000-0000-0000BC4A0000}"/>
    <cellStyle name="Normal 84 2 3 2 9 2 3 2 3" xfId="19125" xr:uid="{00000000-0005-0000-0000-0000BD4A0000}"/>
    <cellStyle name="Normal 84 2 3 2 9 2 3 2 3 2" xfId="19126" xr:uid="{00000000-0005-0000-0000-0000BE4A0000}"/>
    <cellStyle name="Normal 84 2 3 2 9 2 3 2 3 2 2" xfId="19127" xr:uid="{00000000-0005-0000-0000-0000BF4A0000}"/>
    <cellStyle name="Normal 84 2 3 2 9 2 3 2 3 2 2 2" xfId="19128" xr:uid="{00000000-0005-0000-0000-0000C04A0000}"/>
    <cellStyle name="Normal 84 2 3 2 9 2 3 2 3 3" xfId="19129" xr:uid="{00000000-0005-0000-0000-0000C14A0000}"/>
    <cellStyle name="Normal 84 2 3 2 9 2 3 2 4" xfId="19130" xr:uid="{00000000-0005-0000-0000-0000C24A0000}"/>
    <cellStyle name="Normal 84 2 3 2 9 2 3 2 4 2" xfId="19131" xr:uid="{00000000-0005-0000-0000-0000C34A0000}"/>
    <cellStyle name="Normal 84 2 3 2 9 2 3 3" xfId="19132" xr:uid="{00000000-0005-0000-0000-0000C44A0000}"/>
    <cellStyle name="Normal 84 2 3 2 9 2 3 4" xfId="19133" xr:uid="{00000000-0005-0000-0000-0000C54A0000}"/>
    <cellStyle name="Normal 84 2 3 2 9 2 3 5" xfId="19134" xr:uid="{00000000-0005-0000-0000-0000C64A0000}"/>
    <cellStyle name="Normal 84 2 3 2 9 2 3 5 2" xfId="19135" xr:uid="{00000000-0005-0000-0000-0000C74A0000}"/>
    <cellStyle name="Normal 84 2 3 2 9 2 3 5 2 2" xfId="19136" xr:uid="{00000000-0005-0000-0000-0000C84A0000}"/>
    <cellStyle name="Normal 84 2 3 2 9 2 3 5 2 2 2" xfId="19137" xr:uid="{00000000-0005-0000-0000-0000C94A0000}"/>
    <cellStyle name="Normal 84 2 3 2 9 2 3 5 3" xfId="19138" xr:uid="{00000000-0005-0000-0000-0000CA4A0000}"/>
    <cellStyle name="Normal 84 2 3 2 9 2 3 6" xfId="19139" xr:uid="{00000000-0005-0000-0000-0000CB4A0000}"/>
    <cellStyle name="Normal 84 2 3 2 9 2 3 7" xfId="19140" xr:uid="{00000000-0005-0000-0000-0000CC4A0000}"/>
    <cellStyle name="Normal 84 2 3 2 9 2 3 7 2" xfId="19141" xr:uid="{00000000-0005-0000-0000-0000CD4A0000}"/>
    <cellStyle name="Normal 84 2 3 2 9 2 4" xfId="19142" xr:uid="{00000000-0005-0000-0000-0000CE4A0000}"/>
    <cellStyle name="Normal 84 2 3 2 9 2 5" xfId="19143" xr:uid="{00000000-0005-0000-0000-0000CF4A0000}"/>
    <cellStyle name="Normal 84 2 3 2 9 2 6" xfId="19144" xr:uid="{00000000-0005-0000-0000-0000D04A0000}"/>
    <cellStyle name="Normal 84 2 3 2 9 2 6 2" xfId="19145" xr:uid="{00000000-0005-0000-0000-0000D14A0000}"/>
    <cellStyle name="Normal 84 2 3 2 9 2 6 2 2" xfId="19146" xr:uid="{00000000-0005-0000-0000-0000D24A0000}"/>
    <cellStyle name="Normal 84 2 3 2 9 2 6 2 2 2" xfId="19147" xr:uid="{00000000-0005-0000-0000-0000D34A0000}"/>
    <cellStyle name="Normal 84 2 3 2 9 2 6 2 2 2 2" xfId="19148" xr:uid="{00000000-0005-0000-0000-0000D44A0000}"/>
    <cellStyle name="Normal 84 2 3 2 9 2 6 2 2 2 2 2" xfId="19149" xr:uid="{00000000-0005-0000-0000-0000D54A0000}"/>
    <cellStyle name="Normal 84 2 3 2 9 2 6 2 2 3" xfId="19150" xr:uid="{00000000-0005-0000-0000-0000D64A0000}"/>
    <cellStyle name="Normal 84 2 3 2 9 2 6 2 3" xfId="19151" xr:uid="{00000000-0005-0000-0000-0000D74A0000}"/>
    <cellStyle name="Normal 84 2 3 2 9 2 6 2 4" xfId="19152" xr:uid="{00000000-0005-0000-0000-0000D84A0000}"/>
    <cellStyle name="Normal 84 2 3 2 9 2 6 2 4 2" xfId="19153" xr:uid="{00000000-0005-0000-0000-0000D94A0000}"/>
    <cellStyle name="Normal 84 2 3 2 9 2 6 3" xfId="19154" xr:uid="{00000000-0005-0000-0000-0000DA4A0000}"/>
    <cellStyle name="Normal 84 2 3 2 9 2 6 3 2" xfId="19155" xr:uid="{00000000-0005-0000-0000-0000DB4A0000}"/>
    <cellStyle name="Normal 84 2 3 2 9 2 6 3 2 2" xfId="19156" xr:uid="{00000000-0005-0000-0000-0000DC4A0000}"/>
    <cellStyle name="Normal 84 2 3 2 9 2 6 3 2 2 2" xfId="19157" xr:uid="{00000000-0005-0000-0000-0000DD4A0000}"/>
    <cellStyle name="Normal 84 2 3 2 9 2 6 3 3" xfId="19158" xr:uid="{00000000-0005-0000-0000-0000DE4A0000}"/>
    <cellStyle name="Normal 84 2 3 2 9 2 6 4" xfId="19159" xr:uid="{00000000-0005-0000-0000-0000DF4A0000}"/>
    <cellStyle name="Normal 84 2 3 2 9 2 6 4 2" xfId="19160" xr:uid="{00000000-0005-0000-0000-0000E04A0000}"/>
    <cellStyle name="Normal 84 2 3 2 9 2 7" xfId="19161" xr:uid="{00000000-0005-0000-0000-0000E14A0000}"/>
    <cellStyle name="Normal 84 2 3 2 9 2 8" xfId="19162" xr:uid="{00000000-0005-0000-0000-0000E24A0000}"/>
    <cellStyle name="Normal 84 2 3 2 9 2 8 2" xfId="19163" xr:uid="{00000000-0005-0000-0000-0000E34A0000}"/>
    <cellStyle name="Normal 84 2 3 2 9 2 8 2 2" xfId="19164" xr:uid="{00000000-0005-0000-0000-0000E44A0000}"/>
    <cellStyle name="Normal 84 2 3 2 9 2 8 2 2 2" xfId="19165" xr:uid="{00000000-0005-0000-0000-0000E54A0000}"/>
    <cellStyle name="Normal 84 2 3 2 9 2 8 3" xfId="19166" xr:uid="{00000000-0005-0000-0000-0000E64A0000}"/>
    <cellStyle name="Normal 84 2 3 2 9 2 9" xfId="19167" xr:uid="{00000000-0005-0000-0000-0000E74A0000}"/>
    <cellStyle name="Normal 84 2 3 2 9 3" xfId="19168" xr:uid="{00000000-0005-0000-0000-0000E84A0000}"/>
    <cellStyle name="Normal 84 2 3 2 9 4" xfId="19169" xr:uid="{00000000-0005-0000-0000-0000E94A0000}"/>
    <cellStyle name="Normal 84 2 3 2 9 4 2" xfId="19170" xr:uid="{00000000-0005-0000-0000-0000EA4A0000}"/>
    <cellStyle name="Normal 84 2 3 2 9 4 2 2" xfId="19171" xr:uid="{00000000-0005-0000-0000-0000EB4A0000}"/>
    <cellStyle name="Normal 84 2 3 2 9 4 2 2 2" xfId="19172" xr:uid="{00000000-0005-0000-0000-0000EC4A0000}"/>
    <cellStyle name="Normal 84 2 3 2 9 4 2 2 2 2" xfId="19173" xr:uid="{00000000-0005-0000-0000-0000ED4A0000}"/>
    <cellStyle name="Normal 84 2 3 2 9 4 2 2 2 2 2" xfId="19174" xr:uid="{00000000-0005-0000-0000-0000EE4A0000}"/>
    <cellStyle name="Normal 84 2 3 2 9 4 2 2 2 2 2 2" xfId="19175" xr:uid="{00000000-0005-0000-0000-0000EF4A0000}"/>
    <cellStyle name="Normal 84 2 3 2 9 4 2 2 2 3" xfId="19176" xr:uid="{00000000-0005-0000-0000-0000F04A0000}"/>
    <cellStyle name="Normal 84 2 3 2 9 4 2 2 3" xfId="19177" xr:uid="{00000000-0005-0000-0000-0000F14A0000}"/>
    <cellStyle name="Normal 84 2 3 2 9 4 2 2 4" xfId="19178" xr:uid="{00000000-0005-0000-0000-0000F24A0000}"/>
    <cellStyle name="Normal 84 2 3 2 9 4 2 2 4 2" xfId="19179" xr:uid="{00000000-0005-0000-0000-0000F34A0000}"/>
    <cellStyle name="Normal 84 2 3 2 9 4 2 3" xfId="19180" xr:uid="{00000000-0005-0000-0000-0000F44A0000}"/>
    <cellStyle name="Normal 84 2 3 2 9 4 2 3 2" xfId="19181" xr:uid="{00000000-0005-0000-0000-0000F54A0000}"/>
    <cellStyle name="Normal 84 2 3 2 9 4 2 3 2 2" xfId="19182" xr:uid="{00000000-0005-0000-0000-0000F64A0000}"/>
    <cellStyle name="Normal 84 2 3 2 9 4 2 3 2 2 2" xfId="19183" xr:uid="{00000000-0005-0000-0000-0000F74A0000}"/>
    <cellStyle name="Normal 84 2 3 2 9 4 2 3 3" xfId="19184" xr:uid="{00000000-0005-0000-0000-0000F84A0000}"/>
    <cellStyle name="Normal 84 2 3 2 9 4 2 4" xfId="19185" xr:uid="{00000000-0005-0000-0000-0000F94A0000}"/>
    <cellStyle name="Normal 84 2 3 2 9 4 2 4 2" xfId="19186" xr:uid="{00000000-0005-0000-0000-0000FA4A0000}"/>
    <cellStyle name="Normal 84 2 3 2 9 4 3" xfId="19187" xr:uid="{00000000-0005-0000-0000-0000FB4A0000}"/>
    <cellStyle name="Normal 84 2 3 2 9 4 4" xfId="19188" xr:uid="{00000000-0005-0000-0000-0000FC4A0000}"/>
    <cellStyle name="Normal 84 2 3 2 9 4 5" xfId="19189" xr:uid="{00000000-0005-0000-0000-0000FD4A0000}"/>
    <cellStyle name="Normal 84 2 3 2 9 4 5 2" xfId="19190" xr:uid="{00000000-0005-0000-0000-0000FE4A0000}"/>
    <cellStyle name="Normal 84 2 3 2 9 4 5 2 2" xfId="19191" xr:uid="{00000000-0005-0000-0000-0000FF4A0000}"/>
    <cellStyle name="Normal 84 2 3 2 9 4 5 2 2 2" xfId="19192" xr:uid="{00000000-0005-0000-0000-0000004B0000}"/>
    <cellStyle name="Normal 84 2 3 2 9 4 5 3" xfId="19193" xr:uid="{00000000-0005-0000-0000-0000014B0000}"/>
    <cellStyle name="Normal 84 2 3 2 9 4 6" xfId="19194" xr:uid="{00000000-0005-0000-0000-0000024B0000}"/>
    <cellStyle name="Normal 84 2 3 2 9 4 7" xfId="19195" xr:uid="{00000000-0005-0000-0000-0000034B0000}"/>
    <cellStyle name="Normal 84 2 3 2 9 4 7 2" xfId="19196" xr:uid="{00000000-0005-0000-0000-0000044B0000}"/>
    <cellStyle name="Normal 84 2 3 2 9 5" xfId="19197" xr:uid="{00000000-0005-0000-0000-0000054B0000}"/>
    <cellStyle name="Normal 84 2 3 2 9 6" xfId="19198" xr:uid="{00000000-0005-0000-0000-0000064B0000}"/>
    <cellStyle name="Normal 84 2 3 2 9 7" xfId="19199" xr:uid="{00000000-0005-0000-0000-0000074B0000}"/>
    <cellStyle name="Normal 84 2 3 2 9 8" xfId="19200" xr:uid="{00000000-0005-0000-0000-0000084B0000}"/>
    <cellStyle name="Normal 84 2 3 2 9 8 2" xfId="19201" xr:uid="{00000000-0005-0000-0000-0000094B0000}"/>
    <cellStyle name="Normal 84 2 3 2 9 8 2 2" xfId="19202" xr:uid="{00000000-0005-0000-0000-00000A4B0000}"/>
    <cellStyle name="Normal 84 2 3 2 9 8 2 2 2" xfId="19203" xr:uid="{00000000-0005-0000-0000-00000B4B0000}"/>
    <cellStyle name="Normal 84 2 3 2 9 8 2 2 2 2" xfId="19204" xr:uid="{00000000-0005-0000-0000-00000C4B0000}"/>
    <cellStyle name="Normal 84 2 3 2 9 8 2 2 2 2 2" xfId="19205" xr:uid="{00000000-0005-0000-0000-00000D4B0000}"/>
    <cellStyle name="Normal 84 2 3 2 9 8 2 2 3" xfId="19206" xr:uid="{00000000-0005-0000-0000-00000E4B0000}"/>
    <cellStyle name="Normal 84 2 3 2 9 8 2 3" xfId="19207" xr:uid="{00000000-0005-0000-0000-00000F4B0000}"/>
    <cellStyle name="Normal 84 2 3 2 9 8 2 4" xfId="19208" xr:uid="{00000000-0005-0000-0000-0000104B0000}"/>
    <cellStyle name="Normal 84 2 3 2 9 8 2 4 2" xfId="19209" xr:uid="{00000000-0005-0000-0000-0000114B0000}"/>
    <cellStyle name="Normal 84 2 3 2 9 8 3" xfId="19210" xr:uid="{00000000-0005-0000-0000-0000124B0000}"/>
    <cellStyle name="Normal 84 2 3 2 9 8 3 2" xfId="19211" xr:uid="{00000000-0005-0000-0000-0000134B0000}"/>
    <cellStyle name="Normal 84 2 3 2 9 8 3 2 2" xfId="19212" xr:uid="{00000000-0005-0000-0000-0000144B0000}"/>
    <cellStyle name="Normal 84 2 3 2 9 8 3 2 2 2" xfId="19213" xr:uid="{00000000-0005-0000-0000-0000154B0000}"/>
    <cellStyle name="Normal 84 2 3 2 9 8 3 3" xfId="19214" xr:uid="{00000000-0005-0000-0000-0000164B0000}"/>
    <cellStyle name="Normal 84 2 3 2 9 8 4" xfId="19215" xr:uid="{00000000-0005-0000-0000-0000174B0000}"/>
    <cellStyle name="Normal 84 2 3 2 9 8 4 2" xfId="19216" xr:uid="{00000000-0005-0000-0000-0000184B0000}"/>
    <cellStyle name="Normal 84 2 3 2 9 9" xfId="19217" xr:uid="{00000000-0005-0000-0000-0000194B0000}"/>
    <cellStyle name="Normal 84 2 3 20" xfId="19218" xr:uid="{00000000-0005-0000-0000-00001A4B0000}"/>
    <cellStyle name="Normal 84 2 3 3" xfId="19219" xr:uid="{00000000-0005-0000-0000-00001B4B0000}"/>
    <cellStyle name="Normal 84 2 3 3 10" xfId="19220" xr:uid="{00000000-0005-0000-0000-00001C4B0000}"/>
    <cellStyle name="Normal 84 2 3 3 11" xfId="19221" xr:uid="{00000000-0005-0000-0000-00001D4B0000}"/>
    <cellStyle name="Normal 84 2 3 3 12" xfId="19222" xr:uid="{00000000-0005-0000-0000-00001E4B0000}"/>
    <cellStyle name="Normal 84 2 3 3 13" xfId="19223" xr:uid="{00000000-0005-0000-0000-00001F4B0000}"/>
    <cellStyle name="Normal 84 2 3 3 14" xfId="19224" xr:uid="{00000000-0005-0000-0000-0000204B0000}"/>
    <cellStyle name="Normal 84 2 3 3 15" xfId="19225" xr:uid="{00000000-0005-0000-0000-0000214B0000}"/>
    <cellStyle name="Normal 84 2 3 3 2" xfId="19226" xr:uid="{00000000-0005-0000-0000-0000224B0000}"/>
    <cellStyle name="Normal 84 2 3 3 2 10" xfId="19227" xr:uid="{00000000-0005-0000-0000-0000234B0000}"/>
    <cellStyle name="Normal 84 2 3 3 2 2" xfId="19228" xr:uid="{00000000-0005-0000-0000-0000244B0000}"/>
    <cellStyle name="Normal 84 2 3 3 2 3" xfId="19229" xr:uid="{00000000-0005-0000-0000-0000254B0000}"/>
    <cellStyle name="Normal 84 2 3 3 2 4" xfId="19230" xr:uid="{00000000-0005-0000-0000-0000264B0000}"/>
    <cellStyle name="Normal 84 2 3 3 2 5" xfId="19231" xr:uid="{00000000-0005-0000-0000-0000274B0000}"/>
    <cellStyle name="Normal 84 2 3 3 2 6" xfId="19232" xr:uid="{00000000-0005-0000-0000-0000284B0000}"/>
    <cellStyle name="Normal 84 2 3 3 2 7" xfId="19233" xr:uid="{00000000-0005-0000-0000-0000294B0000}"/>
    <cellStyle name="Normal 84 2 3 3 2 8" xfId="19234" xr:uid="{00000000-0005-0000-0000-00002A4B0000}"/>
    <cellStyle name="Normal 84 2 3 3 2 9" xfId="19235" xr:uid="{00000000-0005-0000-0000-00002B4B0000}"/>
    <cellStyle name="Normal 84 2 3 3 3" xfId="19236" xr:uid="{00000000-0005-0000-0000-00002C4B0000}"/>
    <cellStyle name="Normal 84 2 3 3 3 10" xfId="19237" xr:uid="{00000000-0005-0000-0000-00002D4B0000}"/>
    <cellStyle name="Normal 84 2 3 3 3 2" xfId="19238" xr:uid="{00000000-0005-0000-0000-00002E4B0000}"/>
    <cellStyle name="Normal 84 2 3 3 3 3" xfId="19239" xr:uid="{00000000-0005-0000-0000-00002F4B0000}"/>
    <cellStyle name="Normal 84 2 3 3 3 4" xfId="19240" xr:uid="{00000000-0005-0000-0000-0000304B0000}"/>
    <cellStyle name="Normal 84 2 3 3 3 5" xfId="19241" xr:uid="{00000000-0005-0000-0000-0000314B0000}"/>
    <cellStyle name="Normal 84 2 3 3 3 6" xfId="19242" xr:uid="{00000000-0005-0000-0000-0000324B0000}"/>
    <cellStyle name="Normal 84 2 3 3 3 7" xfId="19243" xr:uid="{00000000-0005-0000-0000-0000334B0000}"/>
    <cellStyle name="Normal 84 2 3 3 3 8" xfId="19244" xr:uid="{00000000-0005-0000-0000-0000344B0000}"/>
    <cellStyle name="Normal 84 2 3 3 3 9" xfId="19245" xr:uid="{00000000-0005-0000-0000-0000354B0000}"/>
    <cellStyle name="Normal 84 2 3 3 4" xfId="19246" xr:uid="{00000000-0005-0000-0000-0000364B0000}"/>
    <cellStyle name="Normal 84 2 3 3 5" xfId="19247" xr:uid="{00000000-0005-0000-0000-0000374B0000}"/>
    <cellStyle name="Normal 84 2 3 3 6" xfId="19248" xr:uid="{00000000-0005-0000-0000-0000384B0000}"/>
    <cellStyle name="Normal 84 2 3 3 7" xfId="19249" xr:uid="{00000000-0005-0000-0000-0000394B0000}"/>
    <cellStyle name="Normal 84 2 3 3 8" xfId="19250" xr:uid="{00000000-0005-0000-0000-00003A4B0000}"/>
    <cellStyle name="Normal 84 2 3 3 9" xfId="19251" xr:uid="{00000000-0005-0000-0000-00003B4B0000}"/>
    <cellStyle name="Normal 84 2 3 4" xfId="19252" xr:uid="{00000000-0005-0000-0000-00003C4B0000}"/>
    <cellStyle name="Normal 84 2 3 4 10" xfId="19253" xr:uid="{00000000-0005-0000-0000-00003D4B0000}"/>
    <cellStyle name="Normal 84 2 3 4 11" xfId="19254" xr:uid="{00000000-0005-0000-0000-00003E4B0000}"/>
    <cellStyle name="Normal 84 2 3 4 11 2" xfId="19255" xr:uid="{00000000-0005-0000-0000-00003F4B0000}"/>
    <cellStyle name="Normal 84 2 3 4 11 2 2" xfId="19256" xr:uid="{00000000-0005-0000-0000-0000404B0000}"/>
    <cellStyle name="Normal 84 2 3 4 11 2 2 2" xfId="19257" xr:uid="{00000000-0005-0000-0000-0000414B0000}"/>
    <cellStyle name="Normal 84 2 3 4 11 3" xfId="19258" xr:uid="{00000000-0005-0000-0000-0000424B0000}"/>
    <cellStyle name="Normal 84 2 3 4 12" xfId="19259" xr:uid="{00000000-0005-0000-0000-0000434B0000}"/>
    <cellStyle name="Normal 84 2 3 4 13" xfId="19260" xr:uid="{00000000-0005-0000-0000-0000444B0000}"/>
    <cellStyle name="Normal 84 2 3 4 13 2" xfId="19261" xr:uid="{00000000-0005-0000-0000-0000454B0000}"/>
    <cellStyle name="Normal 84 2 3 4 2" xfId="19262" xr:uid="{00000000-0005-0000-0000-0000464B0000}"/>
    <cellStyle name="Normal 84 2 3 4 2 10" xfId="19263" xr:uid="{00000000-0005-0000-0000-0000474B0000}"/>
    <cellStyle name="Normal 84 2 3 4 2 10 2" xfId="19264" xr:uid="{00000000-0005-0000-0000-0000484B0000}"/>
    <cellStyle name="Normal 84 2 3 4 2 10 2 2" xfId="19265" xr:uid="{00000000-0005-0000-0000-0000494B0000}"/>
    <cellStyle name="Normal 84 2 3 4 2 10 2 2 2" xfId="19266" xr:uid="{00000000-0005-0000-0000-00004A4B0000}"/>
    <cellStyle name="Normal 84 2 3 4 2 10 3" xfId="19267" xr:uid="{00000000-0005-0000-0000-00004B4B0000}"/>
    <cellStyle name="Normal 84 2 3 4 2 11" xfId="19268" xr:uid="{00000000-0005-0000-0000-00004C4B0000}"/>
    <cellStyle name="Normal 84 2 3 4 2 12" xfId="19269" xr:uid="{00000000-0005-0000-0000-00004D4B0000}"/>
    <cellStyle name="Normal 84 2 3 4 2 12 2" xfId="19270" xr:uid="{00000000-0005-0000-0000-00004E4B0000}"/>
    <cellStyle name="Normal 84 2 3 4 2 2" xfId="19271" xr:uid="{00000000-0005-0000-0000-00004F4B0000}"/>
    <cellStyle name="Normal 84 2 3 4 2 2 10" xfId="19272" xr:uid="{00000000-0005-0000-0000-0000504B0000}"/>
    <cellStyle name="Normal 84 2 3 4 2 2 10 2" xfId="19273" xr:uid="{00000000-0005-0000-0000-0000514B0000}"/>
    <cellStyle name="Normal 84 2 3 4 2 2 2" xfId="19274" xr:uid="{00000000-0005-0000-0000-0000524B0000}"/>
    <cellStyle name="Normal 84 2 3 4 2 2 2 10" xfId="19275" xr:uid="{00000000-0005-0000-0000-0000534B0000}"/>
    <cellStyle name="Normal 84 2 3 4 2 2 2 10 2" xfId="19276" xr:uid="{00000000-0005-0000-0000-0000544B0000}"/>
    <cellStyle name="Normal 84 2 3 4 2 2 2 2" xfId="19277" xr:uid="{00000000-0005-0000-0000-0000554B0000}"/>
    <cellStyle name="Normal 84 2 3 4 2 2 2 2 2" xfId="19278" xr:uid="{00000000-0005-0000-0000-0000564B0000}"/>
    <cellStyle name="Normal 84 2 3 4 2 2 2 2 2 2" xfId="19279" xr:uid="{00000000-0005-0000-0000-0000574B0000}"/>
    <cellStyle name="Normal 84 2 3 4 2 2 2 2 2 2 2" xfId="19280" xr:uid="{00000000-0005-0000-0000-0000584B0000}"/>
    <cellStyle name="Normal 84 2 3 4 2 2 2 2 2 2 2 2" xfId="19281" xr:uid="{00000000-0005-0000-0000-0000594B0000}"/>
    <cellStyle name="Normal 84 2 3 4 2 2 2 2 2 2 2 2 2" xfId="19282" xr:uid="{00000000-0005-0000-0000-00005A4B0000}"/>
    <cellStyle name="Normal 84 2 3 4 2 2 2 2 2 2 2 2 2 2" xfId="19283" xr:uid="{00000000-0005-0000-0000-00005B4B0000}"/>
    <cellStyle name="Normal 84 2 3 4 2 2 2 2 2 2 2 3" xfId="19284" xr:uid="{00000000-0005-0000-0000-00005C4B0000}"/>
    <cellStyle name="Normal 84 2 3 4 2 2 2 2 2 2 3" xfId="19285" xr:uid="{00000000-0005-0000-0000-00005D4B0000}"/>
    <cellStyle name="Normal 84 2 3 4 2 2 2 2 2 2 4" xfId="19286" xr:uid="{00000000-0005-0000-0000-00005E4B0000}"/>
    <cellStyle name="Normal 84 2 3 4 2 2 2 2 2 2 4 2" xfId="19287" xr:uid="{00000000-0005-0000-0000-00005F4B0000}"/>
    <cellStyle name="Normal 84 2 3 4 2 2 2 2 2 3" xfId="19288" xr:uid="{00000000-0005-0000-0000-0000604B0000}"/>
    <cellStyle name="Normal 84 2 3 4 2 2 2 2 2 3 2" xfId="19289" xr:uid="{00000000-0005-0000-0000-0000614B0000}"/>
    <cellStyle name="Normal 84 2 3 4 2 2 2 2 2 3 2 2" xfId="19290" xr:uid="{00000000-0005-0000-0000-0000624B0000}"/>
    <cellStyle name="Normal 84 2 3 4 2 2 2 2 2 3 2 2 2" xfId="19291" xr:uid="{00000000-0005-0000-0000-0000634B0000}"/>
    <cellStyle name="Normal 84 2 3 4 2 2 2 2 2 3 3" xfId="19292" xr:uid="{00000000-0005-0000-0000-0000644B0000}"/>
    <cellStyle name="Normal 84 2 3 4 2 2 2 2 2 4" xfId="19293" xr:uid="{00000000-0005-0000-0000-0000654B0000}"/>
    <cellStyle name="Normal 84 2 3 4 2 2 2 2 2 4 2" xfId="19294" xr:uid="{00000000-0005-0000-0000-0000664B0000}"/>
    <cellStyle name="Normal 84 2 3 4 2 2 2 2 3" xfId="19295" xr:uid="{00000000-0005-0000-0000-0000674B0000}"/>
    <cellStyle name="Normal 84 2 3 4 2 2 2 2 4" xfId="19296" xr:uid="{00000000-0005-0000-0000-0000684B0000}"/>
    <cellStyle name="Normal 84 2 3 4 2 2 2 2 5" xfId="19297" xr:uid="{00000000-0005-0000-0000-0000694B0000}"/>
    <cellStyle name="Normal 84 2 3 4 2 2 2 2 5 2" xfId="19298" xr:uid="{00000000-0005-0000-0000-00006A4B0000}"/>
    <cellStyle name="Normal 84 2 3 4 2 2 2 2 5 2 2" xfId="19299" xr:uid="{00000000-0005-0000-0000-00006B4B0000}"/>
    <cellStyle name="Normal 84 2 3 4 2 2 2 2 5 2 2 2" xfId="19300" xr:uid="{00000000-0005-0000-0000-00006C4B0000}"/>
    <cellStyle name="Normal 84 2 3 4 2 2 2 2 5 3" xfId="19301" xr:uid="{00000000-0005-0000-0000-00006D4B0000}"/>
    <cellStyle name="Normal 84 2 3 4 2 2 2 2 6" xfId="19302" xr:uid="{00000000-0005-0000-0000-00006E4B0000}"/>
    <cellStyle name="Normal 84 2 3 4 2 2 2 2 7" xfId="19303" xr:uid="{00000000-0005-0000-0000-00006F4B0000}"/>
    <cellStyle name="Normal 84 2 3 4 2 2 2 2 7 2" xfId="19304" xr:uid="{00000000-0005-0000-0000-0000704B0000}"/>
    <cellStyle name="Normal 84 2 3 4 2 2 2 3" xfId="19305" xr:uid="{00000000-0005-0000-0000-0000714B0000}"/>
    <cellStyle name="Normal 84 2 3 4 2 2 2 4" xfId="19306" xr:uid="{00000000-0005-0000-0000-0000724B0000}"/>
    <cellStyle name="Normal 84 2 3 4 2 2 2 5" xfId="19307" xr:uid="{00000000-0005-0000-0000-0000734B0000}"/>
    <cellStyle name="Normal 84 2 3 4 2 2 2 6" xfId="19308" xr:uid="{00000000-0005-0000-0000-0000744B0000}"/>
    <cellStyle name="Normal 84 2 3 4 2 2 2 6 2" xfId="19309" xr:uid="{00000000-0005-0000-0000-0000754B0000}"/>
    <cellStyle name="Normal 84 2 3 4 2 2 2 6 2 2" xfId="19310" xr:uid="{00000000-0005-0000-0000-0000764B0000}"/>
    <cellStyle name="Normal 84 2 3 4 2 2 2 6 2 2 2" xfId="19311" xr:uid="{00000000-0005-0000-0000-0000774B0000}"/>
    <cellStyle name="Normal 84 2 3 4 2 2 2 6 2 2 2 2" xfId="19312" xr:uid="{00000000-0005-0000-0000-0000784B0000}"/>
    <cellStyle name="Normal 84 2 3 4 2 2 2 6 2 2 2 2 2" xfId="19313" xr:uid="{00000000-0005-0000-0000-0000794B0000}"/>
    <cellStyle name="Normal 84 2 3 4 2 2 2 6 2 2 3" xfId="19314" xr:uid="{00000000-0005-0000-0000-00007A4B0000}"/>
    <cellStyle name="Normal 84 2 3 4 2 2 2 6 2 3" xfId="19315" xr:uid="{00000000-0005-0000-0000-00007B4B0000}"/>
    <cellStyle name="Normal 84 2 3 4 2 2 2 6 2 4" xfId="19316" xr:uid="{00000000-0005-0000-0000-00007C4B0000}"/>
    <cellStyle name="Normal 84 2 3 4 2 2 2 6 2 4 2" xfId="19317" xr:uid="{00000000-0005-0000-0000-00007D4B0000}"/>
    <cellStyle name="Normal 84 2 3 4 2 2 2 6 3" xfId="19318" xr:uid="{00000000-0005-0000-0000-00007E4B0000}"/>
    <cellStyle name="Normal 84 2 3 4 2 2 2 6 3 2" xfId="19319" xr:uid="{00000000-0005-0000-0000-00007F4B0000}"/>
    <cellStyle name="Normal 84 2 3 4 2 2 2 6 3 2 2" xfId="19320" xr:uid="{00000000-0005-0000-0000-0000804B0000}"/>
    <cellStyle name="Normal 84 2 3 4 2 2 2 6 3 2 2 2" xfId="19321" xr:uid="{00000000-0005-0000-0000-0000814B0000}"/>
    <cellStyle name="Normal 84 2 3 4 2 2 2 6 3 3" xfId="19322" xr:uid="{00000000-0005-0000-0000-0000824B0000}"/>
    <cellStyle name="Normal 84 2 3 4 2 2 2 6 4" xfId="19323" xr:uid="{00000000-0005-0000-0000-0000834B0000}"/>
    <cellStyle name="Normal 84 2 3 4 2 2 2 6 4 2" xfId="19324" xr:uid="{00000000-0005-0000-0000-0000844B0000}"/>
    <cellStyle name="Normal 84 2 3 4 2 2 2 7" xfId="19325" xr:uid="{00000000-0005-0000-0000-0000854B0000}"/>
    <cellStyle name="Normal 84 2 3 4 2 2 2 8" xfId="19326" xr:uid="{00000000-0005-0000-0000-0000864B0000}"/>
    <cellStyle name="Normal 84 2 3 4 2 2 2 8 2" xfId="19327" xr:uid="{00000000-0005-0000-0000-0000874B0000}"/>
    <cellStyle name="Normal 84 2 3 4 2 2 2 8 2 2" xfId="19328" xr:uid="{00000000-0005-0000-0000-0000884B0000}"/>
    <cellStyle name="Normal 84 2 3 4 2 2 2 8 2 2 2" xfId="19329" xr:uid="{00000000-0005-0000-0000-0000894B0000}"/>
    <cellStyle name="Normal 84 2 3 4 2 2 2 8 3" xfId="19330" xr:uid="{00000000-0005-0000-0000-00008A4B0000}"/>
    <cellStyle name="Normal 84 2 3 4 2 2 2 9" xfId="19331" xr:uid="{00000000-0005-0000-0000-00008B4B0000}"/>
    <cellStyle name="Normal 84 2 3 4 2 2 3" xfId="19332" xr:uid="{00000000-0005-0000-0000-00008C4B0000}"/>
    <cellStyle name="Normal 84 2 3 4 2 2 3 2" xfId="19333" xr:uid="{00000000-0005-0000-0000-00008D4B0000}"/>
    <cellStyle name="Normal 84 2 3 4 2 2 3 2 2" xfId="19334" xr:uid="{00000000-0005-0000-0000-00008E4B0000}"/>
    <cellStyle name="Normal 84 2 3 4 2 2 3 2 2 2" xfId="19335" xr:uid="{00000000-0005-0000-0000-00008F4B0000}"/>
    <cellStyle name="Normal 84 2 3 4 2 2 3 2 2 2 2" xfId="19336" xr:uid="{00000000-0005-0000-0000-0000904B0000}"/>
    <cellStyle name="Normal 84 2 3 4 2 2 3 2 2 2 2 2" xfId="19337" xr:uid="{00000000-0005-0000-0000-0000914B0000}"/>
    <cellStyle name="Normal 84 2 3 4 2 2 3 2 2 2 2 2 2" xfId="19338" xr:uid="{00000000-0005-0000-0000-0000924B0000}"/>
    <cellStyle name="Normal 84 2 3 4 2 2 3 2 2 2 3" xfId="19339" xr:uid="{00000000-0005-0000-0000-0000934B0000}"/>
    <cellStyle name="Normal 84 2 3 4 2 2 3 2 2 3" xfId="19340" xr:uid="{00000000-0005-0000-0000-0000944B0000}"/>
    <cellStyle name="Normal 84 2 3 4 2 2 3 2 2 4" xfId="19341" xr:uid="{00000000-0005-0000-0000-0000954B0000}"/>
    <cellStyle name="Normal 84 2 3 4 2 2 3 2 2 4 2" xfId="19342" xr:uid="{00000000-0005-0000-0000-0000964B0000}"/>
    <cellStyle name="Normal 84 2 3 4 2 2 3 2 3" xfId="19343" xr:uid="{00000000-0005-0000-0000-0000974B0000}"/>
    <cellStyle name="Normal 84 2 3 4 2 2 3 2 3 2" xfId="19344" xr:uid="{00000000-0005-0000-0000-0000984B0000}"/>
    <cellStyle name="Normal 84 2 3 4 2 2 3 2 3 2 2" xfId="19345" xr:uid="{00000000-0005-0000-0000-0000994B0000}"/>
    <cellStyle name="Normal 84 2 3 4 2 2 3 2 3 2 2 2" xfId="19346" xr:uid="{00000000-0005-0000-0000-00009A4B0000}"/>
    <cellStyle name="Normal 84 2 3 4 2 2 3 2 3 3" xfId="19347" xr:uid="{00000000-0005-0000-0000-00009B4B0000}"/>
    <cellStyle name="Normal 84 2 3 4 2 2 3 2 4" xfId="19348" xr:uid="{00000000-0005-0000-0000-00009C4B0000}"/>
    <cellStyle name="Normal 84 2 3 4 2 2 3 2 4 2" xfId="19349" xr:uid="{00000000-0005-0000-0000-00009D4B0000}"/>
    <cellStyle name="Normal 84 2 3 4 2 2 3 3" xfId="19350" xr:uid="{00000000-0005-0000-0000-00009E4B0000}"/>
    <cellStyle name="Normal 84 2 3 4 2 2 3 4" xfId="19351" xr:uid="{00000000-0005-0000-0000-00009F4B0000}"/>
    <cellStyle name="Normal 84 2 3 4 2 2 3 5" xfId="19352" xr:uid="{00000000-0005-0000-0000-0000A04B0000}"/>
    <cellStyle name="Normal 84 2 3 4 2 2 3 5 2" xfId="19353" xr:uid="{00000000-0005-0000-0000-0000A14B0000}"/>
    <cellStyle name="Normal 84 2 3 4 2 2 3 5 2 2" xfId="19354" xr:uid="{00000000-0005-0000-0000-0000A24B0000}"/>
    <cellStyle name="Normal 84 2 3 4 2 2 3 5 2 2 2" xfId="19355" xr:uid="{00000000-0005-0000-0000-0000A34B0000}"/>
    <cellStyle name="Normal 84 2 3 4 2 2 3 5 3" xfId="19356" xr:uid="{00000000-0005-0000-0000-0000A44B0000}"/>
    <cellStyle name="Normal 84 2 3 4 2 2 3 6" xfId="19357" xr:uid="{00000000-0005-0000-0000-0000A54B0000}"/>
    <cellStyle name="Normal 84 2 3 4 2 2 3 7" xfId="19358" xr:uid="{00000000-0005-0000-0000-0000A64B0000}"/>
    <cellStyle name="Normal 84 2 3 4 2 2 3 7 2" xfId="19359" xr:uid="{00000000-0005-0000-0000-0000A74B0000}"/>
    <cellStyle name="Normal 84 2 3 4 2 2 4" xfId="19360" xr:uid="{00000000-0005-0000-0000-0000A84B0000}"/>
    <cellStyle name="Normal 84 2 3 4 2 2 5" xfId="19361" xr:uid="{00000000-0005-0000-0000-0000A94B0000}"/>
    <cellStyle name="Normal 84 2 3 4 2 2 6" xfId="19362" xr:uid="{00000000-0005-0000-0000-0000AA4B0000}"/>
    <cellStyle name="Normal 84 2 3 4 2 2 6 2" xfId="19363" xr:uid="{00000000-0005-0000-0000-0000AB4B0000}"/>
    <cellStyle name="Normal 84 2 3 4 2 2 6 2 2" xfId="19364" xr:uid="{00000000-0005-0000-0000-0000AC4B0000}"/>
    <cellStyle name="Normal 84 2 3 4 2 2 6 2 2 2" xfId="19365" xr:uid="{00000000-0005-0000-0000-0000AD4B0000}"/>
    <cellStyle name="Normal 84 2 3 4 2 2 6 2 2 2 2" xfId="19366" xr:uid="{00000000-0005-0000-0000-0000AE4B0000}"/>
    <cellStyle name="Normal 84 2 3 4 2 2 6 2 2 2 2 2" xfId="19367" xr:uid="{00000000-0005-0000-0000-0000AF4B0000}"/>
    <cellStyle name="Normal 84 2 3 4 2 2 6 2 2 3" xfId="19368" xr:uid="{00000000-0005-0000-0000-0000B04B0000}"/>
    <cellStyle name="Normal 84 2 3 4 2 2 6 2 3" xfId="19369" xr:uid="{00000000-0005-0000-0000-0000B14B0000}"/>
    <cellStyle name="Normal 84 2 3 4 2 2 6 2 4" xfId="19370" xr:uid="{00000000-0005-0000-0000-0000B24B0000}"/>
    <cellStyle name="Normal 84 2 3 4 2 2 6 2 4 2" xfId="19371" xr:uid="{00000000-0005-0000-0000-0000B34B0000}"/>
    <cellStyle name="Normal 84 2 3 4 2 2 6 3" xfId="19372" xr:uid="{00000000-0005-0000-0000-0000B44B0000}"/>
    <cellStyle name="Normal 84 2 3 4 2 2 6 3 2" xfId="19373" xr:uid="{00000000-0005-0000-0000-0000B54B0000}"/>
    <cellStyle name="Normal 84 2 3 4 2 2 6 3 2 2" xfId="19374" xr:uid="{00000000-0005-0000-0000-0000B64B0000}"/>
    <cellStyle name="Normal 84 2 3 4 2 2 6 3 2 2 2" xfId="19375" xr:uid="{00000000-0005-0000-0000-0000B74B0000}"/>
    <cellStyle name="Normal 84 2 3 4 2 2 6 3 3" xfId="19376" xr:uid="{00000000-0005-0000-0000-0000B84B0000}"/>
    <cellStyle name="Normal 84 2 3 4 2 2 6 4" xfId="19377" xr:uid="{00000000-0005-0000-0000-0000B94B0000}"/>
    <cellStyle name="Normal 84 2 3 4 2 2 6 4 2" xfId="19378" xr:uid="{00000000-0005-0000-0000-0000BA4B0000}"/>
    <cellStyle name="Normal 84 2 3 4 2 2 7" xfId="19379" xr:uid="{00000000-0005-0000-0000-0000BB4B0000}"/>
    <cellStyle name="Normal 84 2 3 4 2 2 8" xfId="19380" xr:uid="{00000000-0005-0000-0000-0000BC4B0000}"/>
    <cellStyle name="Normal 84 2 3 4 2 2 8 2" xfId="19381" xr:uid="{00000000-0005-0000-0000-0000BD4B0000}"/>
    <cellStyle name="Normal 84 2 3 4 2 2 8 2 2" xfId="19382" xr:uid="{00000000-0005-0000-0000-0000BE4B0000}"/>
    <cellStyle name="Normal 84 2 3 4 2 2 8 2 2 2" xfId="19383" xr:uid="{00000000-0005-0000-0000-0000BF4B0000}"/>
    <cellStyle name="Normal 84 2 3 4 2 2 8 3" xfId="19384" xr:uid="{00000000-0005-0000-0000-0000C04B0000}"/>
    <cellStyle name="Normal 84 2 3 4 2 2 9" xfId="19385" xr:uid="{00000000-0005-0000-0000-0000C14B0000}"/>
    <cellStyle name="Normal 84 2 3 4 2 3" xfId="19386" xr:uid="{00000000-0005-0000-0000-0000C24B0000}"/>
    <cellStyle name="Normal 84 2 3 4 2 4" xfId="19387" xr:uid="{00000000-0005-0000-0000-0000C34B0000}"/>
    <cellStyle name="Normal 84 2 3 4 2 4 2" xfId="19388" xr:uid="{00000000-0005-0000-0000-0000C44B0000}"/>
    <cellStyle name="Normal 84 2 3 4 2 4 2 2" xfId="19389" xr:uid="{00000000-0005-0000-0000-0000C54B0000}"/>
    <cellStyle name="Normal 84 2 3 4 2 4 2 2 2" xfId="19390" xr:uid="{00000000-0005-0000-0000-0000C64B0000}"/>
    <cellStyle name="Normal 84 2 3 4 2 4 2 2 2 2" xfId="19391" xr:uid="{00000000-0005-0000-0000-0000C74B0000}"/>
    <cellStyle name="Normal 84 2 3 4 2 4 2 2 2 2 2" xfId="19392" xr:uid="{00000000-0005-0000-0000-0000C84B0000}"/>
    <cellStyle name="Normal 84 2 3 4 2 4 2 2 2 2 2 2" xfId="19393" xr:uid="{00000000-0005-0000-0000-0000C94B0000}"/>
    <cellStyle name="Normal 84 2 3 4 2 4 2 2 2 3" xfId="19394" xr:uid="{00000000-0005-0000-0000-0000CA4B0000}"/>
    <cellStyle name="Normal 84 2 3 4 2 4 2 2 3" xfId="19395" xr:uid="{00000000-0005-0000-0000-0000CB4B0000}"/>
    <cellStyle name="Normal 84 2 3 4 2 4 2 2 4" xfId="19396" xr:uid="{00000000-0005-0000-0000-0000CC4B0000}"/>
    <cellStyle name="Normal 84 2 3 4 2 4 2 2 4 2" xfId="19397" xr:uid="{00000000-0005-0000-0000-0000CD4B0000}"/>
    <cellStyle name="Normal 84 2 3 4 2 4 2 3" xfId="19398" xr:uid="{00000000-0005-0000-0000-0000CE4B0000}"/>
    <cellStyle name="Normal 84 2 3 4 2 4 2 3 2" xfId="19399" xr:uid="{00000000-0005-0000-0000-0000CF4B0000}"/>
    <cellStyle name="Normal 84 2 3 4 2 4 2 3 2 2" xfId="19400" xr:uid="{00000000-0005-0000-0000-0000D04B0000}"/>
    <cellStyle name="Normal 84 2 3 4 2 4 2 3 2 2 2" xfId="19401" xr:uid="{00000000-0005-0000-0000-0000D14B0000}"/>
    <cellStyle name="Normal 84 2 3 4 2 4 2 3 3" xfId="19402" xr:uid="{00000000-0005-0000-0000-0000D24B0000}"/>
    <cellStyle name="Normal 84 2 3 4 2 4 2 4" xfId="19403" xr:uid="{00000000-0005-0000-0000-0000D34B0000}"/>
    <cellStyle name="Normal 84 2 3 4 2 4 2 4 2" xfId="19404" xr:uid="{00000000-0005-0000-0000-0000D44B0000}"/>
    <cellStyle name="Normal 84 2 3 4 2 4 3" xfId="19405" xr:uid="{00000000-0005-0000-0000-0000D54B0000}"/>
    <cellStyle name="Normal 84 2 3 4 2 4 4" xfId="19406" xr:uid="{00000000-0005-0000-0000-0000D64B0000}"/>
    <cellStyle name="Normal 84 2 3 4 2 4 5" xfId="19407" xr:uid="{00000000-0005-0000-0000-0000D74B0000}"/>
    <cellStyle name="Normal 84 2 3 4 2 4 5 2" xfId="19408" xr:uid="{00000000-0005-0000-0000-0000D84B0000}"/>
    <cellStyle name="Normal 84 2 3 4 2 4 5 2 2" xfId="19409" xr:uid="{00000000-0005-0000-0000-0000D94B0000}"/>
    <cellStyle name="Normal 84 2 3 4 2 4 5 2 2 2" xfId="19410" xr:uid="{00000000-0005-0000-0000-0000DA4B0000}"/>
    <cellStyle name="Normal 84 2 3 4 2 4 5 3" xfId="19411" xr:uid="{00000000-0005-0000-0000-0000DB4B0000}"/>
    <cellStyle name="Normal 84 2 3 4 2 4 6" xfId="19412" xr:uid="{00000000-0005-0000-0000-0000DC4B0000}"/>
    <cellStyle name="Normal 84 2 3 4 2 4 7" xfId="19413" xr:uid="{00000000-0005-0000-0000-0000DD4B0000}"/>
    <cellStyle name="Normal 84 2 3 4 2 4 7 2" xfId="19414" xr:uid="{00000000-0005-0000-0000-0000DE4B0000}"/>
    <cellStyle name="Normal 84 2 3 4 2 5" xfId="19415" xr:uid="{00000000-0005-0000-0000-0000DF4B0000}"/>
    <cellStyle name="Normal 84 2 3 4 2 6" xfId="19416" xr:uid="{00000000-0005-0000-0000-0000E04B0000}"/>
    <cellStyle name="Normal 84 2 3 4 2 7" xfId="19417" xr:uid="{00000000-0005-0000-0000-0000E14B0000}"/>
    <cellStyle name="Normal 84 2 3 4 2 8" xfId="19418" xr:uid="{00000000-0005-0000-0000-0000E24B0000}"/>
    <cellStyle name="Normal 84 2 3 4 2 8 2" xfId="19419" xr:uid="{00000000-0005-0000-0000-0000E34B0000}"/>
    <cellStyle name="Normal 84 2 3 4 2 8 2 2" xfId="19420" xr:uid="{00000000-0005-0000-0000-0000E44B0000}"/>
    <cellStyle name="Normal 84 2 3 4 2 8 2 2 2" xfId="19421" xr:uid="{00000000-0005-0000-0000-0000E54B0000}"/>
    <cellStyle name="Normal 84 2 3 4 2 8 2 2 2 2" xfId="19422" xr:uid="{00000000-0005-0000-0000-0000E64B0000}"/>
    <cellStyle name="Normal 84 2 3 4 2 8 2 2 2 2 2" xfId="19423" xr:uid="{00000000-0005-0000-0000-0000E74B0000}"/>
    <cellStyle name="Normal 84 2 3 4 2 8 2 2 3" xfId="19424" xr:uid="{00000000-0005-0000-0000-0000E84B0000}"/>
    <cellStyle name="Normal 84 2 3 4 2 8 2 3" xfId="19425" xr:uid="{00000000-0005-0000-0000-0000E94B0000}"/>
    <cellStyle name="Normal 84 2 3 4 2 8 2 4" xfId="19426" xr:uid="{00000000-0005-0000-0000-0000EA4B0000}"/>
    <cellStyle name="Normal 84 2 3 4 2 8 2 4 2" xfId="19427" xr:uid="{00000000-0005-0000-0000-0000EB4B0000}"/>
    <cellStyle name="Normal 84 2 3 4 2 8 3" xfId="19428" xr:uid="{00000000-0005-0000-0000-0000EC4B0000}"/>
    <cellStyle name="Normal 84 2 3 4 2 8 3 2" xfId="19429" xr:uid="{00000000-0005-0000-0000-0000ED4B0000}"/>
    <cellStyle name="Normal 84 2 3 4 2 8 3 2 2" xfId="19430" xr:uid="{00000000-0005-0000-0000-0000EE4B0000}"/>
    <cellStyle name="Normal 84 2 3 4 2 8 3 2 2 2" xfId="19431" xr:uid="{00000000-0005-0000-0000-0000EF4B0000}"/>
    <cellStyle name="Normal 84 2 3 4 2 8 3 3" xfId="19432" xr:uid="{00000000-0005-0000-0000-0000F04B0000}"/>
    <cellStyle name="Normal 84 2 3 4 2 8 4" xfId="19433" xr:uid="{00000000-0005-0000-0000-0000F14B0000}"/>
    <cellStyle name="Normal 84 2 3 4 2 8 4 2" xfId="19434" xr:uid="{00000000-0005-0000-0000-0000F24B0000}"/>
    <cellStyle name="Normal 84 2 3 4 2 9" xfId="19435" xr:uid="{00000000-0005-0000-0000-0000F34B0000}"/>
    <cellStyle name="Normal 84 2 3 4 3" xfId="19436" xr:uid="{00000000-0005-0000-0000-0000F44B0000}"/>
    <cellStyle name="Normal 84 2 3 4 4" xfId="19437" xr:uid="{00000000-0005-0000-0000-0000F54B0000}"/>
    <cellStyle name="Normal 84 2 3 4 4 10" xfId="19438" xr:uid="{00000000-0005-0000-0000-0000F64B0000}"/>
    <cellStyle name="Normal 84 2 3 4 4 10 2" xfId="19439" xr:uid="{00000000-0005-0000-0000-0000F74B0000}"/>
    <cellStyle name="Normal 84 2 3 4 4 2" xfId="19440" xr:uid="{00000000-0005-0000-0000-0000F84B0000}"/>
    <cellStyle name="Normal 84 2 3 4 4 2 10" xfId="19441" xr:uid="{00000000-0005-0000-0000-0000F94B0000}"/>
    <cellStyle name="Normal 84 2 3 4 4 2 10 2" xfId="19442" xr:uid="{00000000-0005-0000-0000-0000FA4B0000}"/>
    <cellStyle name="Normal 84 2 3 4 4 2 2" xfId="19443" xr:uid="{00000000-0005-0000-0000-0000FB4B0000}"/>
    <cellStyle name="Normal 84 2 3 4 4 2 2 2" xfId="19444" xr:uid="{00000000-0005-0000-0000-0000FC4B0000}"/>
    <cellStyle name="Normal 84 2 3 4 4 2 2 2 2" xfId="19445" xr:uid="{00000000-0005-0000-0000-0000FD4B0000}"/>
    <cellStyle name="Normal 84 2 3 4 4 2 2 2 2 2" xfId="19446" xr:uid="{00000000-0005-0000-0000-0000FE4B0000}"/>
    <cellStyle name="Normal 84 2 3 4 4 2 2 2 2 2 2" xfId="19447" xr:uid="{00000000-0005-0000-0000-0000FF4B0000}"/>
    <cellStyle name="Normal 84 2 3 4 4 2 2 2 2 2 2 2" xfId="19448" xr:uid="{00000000-0005-0000-0000-0000004C0000}"/>
    <cellStyle name="Normal 84 2 3 4 4 2 2 2 2 2 2 2 2" xfId="19449" xr:uid="{00000000-0005-0000-0000-0000014C0000}"/>
    <cellStyle name="Normal 84 2 3 4 4 2 2 2 2 2 3" xfId="19450" xr:uid="{00000000-0005-0000-0000-0000024C0000}"/>
    <cellStyle name="Normal 84 2 3 4 4 2 2 2 2 3" xfId="19451" xr:uid="{00000000-0005-0000-0000-0000034C0000}"/>
    <cellStyle name="Normal 84 2 3 4 4 2 2 2 2 4" xfId="19452" xr:uid="{00000000-0005-0000-0000-0000044C0000}"/>
    <cellStyle name="Normal 84 2 3 4 4 2 2 2 2 4 2" xfId="19453" xr:uid="{00000000-0005-0000-0000-0000054C0000}"/>
    <cellStyle name="Normal 84 2 3 4 4 2 2 2 3" xfId="19454" xr:uid="{00000000-0005-0000-0000-0000064C0000}"/>
    <cellStyle name="Normal 84 2 3 4 4 2 2 2 3 2" xfId="19455" xr:uid="{00000000-0005-0000-0000-0000074C0000}"/>
    <cellStyle name="Normal 84 2 3 4 4 2 2 2 3 2 2" xfId="19456" xr:uid="{00000000-0005-0000-0000-0000084C0000}"/>
    <cellStyle name="Normal 84 2 3 4 4 2 2 2 3 2 2 2" xfId="19457" xr:uid="{00000000-0005-0000-0000-0000094C0000}"/>
    <cellStyle name="Normal 84 2 3 4 4 2 2 2 3 3" xfId="19458" xr:uid="{00000000-0005-0000-0000-00000A4C0000}"/>
    <cellStyle name="Normal 84 2 3 4 4 2 2 2 4" xfId="19459" xr:uid="{00000000-0005-0000-0000-00000B4C0000}"/>
    <cellStyle name="Normal 84 2 3 4 4 2 2 2 4 2" xfId="19460" xr:uid="{00000000-0005-0000-0000-00000C4C0000}"/>
    <cellStyle name="Normal 84 2 3 4 4 2 2 3" xfId="19461" xr:uid="{00000000-0005-0000-0000-00000D4C0000}"/>
    <cellStyle name="Normal 84 2 3 4 4 2 2 4" xfId="19462" xr:uid="{00000000-0005-0000-0000-00000E4C0000}"/>
    <cellStyle name="Normal 84 2 3 4 4 2 2 5" xfId="19463" xr:uid="{00000000-0005-0000-0000-00000F4C0000}"/>
    <cellStyle name="Normal 84 2 3 4 4 2 2 5 2" xfId="19464" xr:uid="{00000000-0005-0000-0000-0000104C0000}"/>
    <cellStyle name="Normal 84 2 3 4 4 2 2 5 2 2" xfId="19465" xr:uid="{00000000-0005-0000-0000-0000114C0000}"/>
    <cellStyle name="Normal 84 2 3 4 4 2 2 5 2 2 2" xfId="19466" xr:uid="{00000000-0005-0000-0000-0000124C0000}"/>
    <cellStyle name="Normal 84 2 3 4 4 2 2 5 3" xfId="19467" xr:uid="{00000000-0005-0000-0000-0000134C0000}"/>
    <cellStyle name="Normal 84 2 3 4 4 2 2 6" xfId="19468" xr:uid="{00000000-0005-0000-0000-0000144C0000}"/>
    <cellStyle name="Normal 84 2 3 4 4 2 2 7" xfId="19469" xr:uid="{00000000-0005-0000-0000-0000154C0000}"/>
    <cellStyle name="Normal 84 2 3 4 4 2 2 7 2" xfId="19470" xr:uid="{00000000-0005-0000-0000-0000164C0000}"/>
    <cellStyle name="Normal 84 2 3 4 4 2 3" xfId="19471" xr:uid="{00000000-0005-0000-0000-0000174C0000}"/>
    <cellStyle name="Normal 84 2 3 4 4 2 4" xfId="19472" xr:uid="{00000000-0005-0000-0000-0000184C0000}"/>
    <cellStyle name="Normal 84 2 3 4 4 2 5" xfId="19473" xr:uid="{00000000-0005-0000-0000-0000194C0000}"/>
    <cellStyle name="Normal 84 2 3 4 4 2 6" xfId="19474" xr:uid="{00000000-0005-0000-0000-00001A4C0000}"/>
    <cellStyle name="Normal 84 2 3 4 4 2 6 2" xfId="19475" xr:uid="{00000000-0005-0000-0000-00001B4C0000}"/>
    <cellStyle name="Normal 84 2 3 4 4 2 6 2 2" xfId="19476" xr:uid="{00000000-0005-0000-0000-00001C4C0000}"/>
    <cellStyle name="Normal 84 2 3 4 4 2 6 2 2 2" xfId="19477" xr:uid="{00000000-0005-0000-0000-00001D4C0000}"/>
    <cellStyle name="Normal 84 2 3 4 4 2 6 2 2 2 2" xfId="19478" xr:uid="{00000000-0005-0000-0000-00001E4C0000}"/>
    <cellStyle name="Normal 84 2 3 4 4 2 6 2 2 2 2 2" xfId="19479" xr:uid="{00000000-0005-0000-0000-00001F4C0000}"/>
    <cellStyle name="Normal 84 2 3 4 4 2 6 2 2 3" xfId="19480" xr:uid="{00000000-0005-0000-0000-0000204C0000}"/>
    <cellStyle name="Normal 84 2 3 4 4 2 6 2 3" xfId="19481" xr:uid="{00000000-0005-0000-0000-0000214C0000}"/>
    <cellStyle name="Normal 84 2 3 4 4 2 6 2 4" xfId="19482" xr:uid="{00000000-0005-0000-0000-0000224C0000}"/>
    <cellStyle name="Normal 84 2 3 4 4 2 6 2 4 2" xfId="19483" xr:uid="{00000000-0005-0000-0000-0000234C0000}"/>
    <cellStyle name="Normal 84 2 3 4 4 2 6 3" xfId="19484" xr:uid="{00000000-0005-0000-0000-0000244C0000}"/>
    <cellStyle name="Normal 84 2 3 4 4 2 6 3 2" xfId="19485" xr:uid="{00000000-0005-0000-0000-0000254C0000}"/>
    <cellStyle name="Normal 84 2 3 4 4 2 6 3 2 2" xfId="19486" xr:uid="{00000000-0005-0000-0000-0000264C0000}"/>
    <cellStyle name="Normal 84 2 3 4 4 2 6 3 2 2 2" xfId="19487" xr:uid="{00000000-0005-0000-0000-0000274C0000}"/>
    <cellStyle name="Normal 84 2 3 4 4 2 6 3 3" xfId="19488" xr:uid="{00000000-0005-0000-0000-0000284C0000}"/>
    <cellStyle name="Normal 84 2 3 4 4 2 6 4" xfId="19489" xr:uid="{00000000-0005-0000-0000-0000294C0000}"/>
    <cellStyle name="Normal 84 2 3 4 4 2 6 4 2" xfId="19490" xr:uid="{00000000-0005-0000-0000-00002A4C0000}"/>
    <cellStyle name="Normal 84 2 3 4 4 2 7" xfId="19491" xr:uid="{00000000-0005-0000-0000-00002B4C0000}"/>
    <cellStyle name="Normal 84 2 3 4 4 2 8" xfId="19492" xr:uid="{00000000-0005-0000-0000-00002C4C0000}"/>
    <cellStyle name="Normal 84 2 3 4 4 2 8 2" xfId="19493" xr:uid="{00000000-0005-0000-0000-00002D4C0000}"/>
    <cellStyle name="Normal 84 2 3 4 4 2 8 2 2" xfId="19494" xr:uid="{00000000-0005-0000-0000-00002E4C0000}"/>
    <cellStyle name="Normal 84 2 3 4 4 2 8 2 2 2" xfId="19495" xr:uid="{00000000-0005-0000-0000-00002F4C0000}"/>
    <cellStyle name="Normal 84 2 3 4 4 2 8 3" xfId="19496" xr:uid="{00000000-0005-0000-0000-0000304C0000}"/>
    <cellStyle name="Normal 84 2 3 4 4 2 9" xfId="19497" xr:uid="{00000000-0005-0000-0000-0000314C0000}"/>
    <cellStyle name="Normal 84 2 3 4 4 3" xfId="19498" xr:uid="{00000000-0005-0000-0000-0000324C0000}"/>
    <cellStyle name="Normal 84 2 3 4 4 3 2" xfId="19499" xr:uid="{00000000-0005-0000-0000-0000334C0000}"/>
    <cellStyle name="Normal 84 2 3 4 4 3 2 2" xfId="19500" xr:uid="{00000000-0005-0000-0000-0000344C0000}"/>
    <cellStyle name="Normal 84 2 3 4 4 3 2 2 2" xfId="19501" xr:uid="{00000000-0005-0000-0000-0000354C0000}"/>
    <cellStyle name="Normal 84 2 3 4 4 3 2 2 2 2" xfId="19502" xr:uid="{00000000-0005-0000-0000-0000364C0000}"/>
    <cellStyle name="Normal 84 2 3 4 4 3 2 2 2 2 2" xfId="19503" xr:uid="{00000000-0005-0000-0000-0000374C0000}"/>
    <cellStyle name="Normal 84 2 3 4 4 3 2 2 2 2 2 2" xfId="19504" xr:uid="{00000000-0005-0000-0000-0000384C0000}"/>
    <cellStyle name="Normal 84 2 3 4 4 3 2 2 2 3" xfId="19505" xr:uid="{00000000-0005-0000-0000-0000394C0000}"/>
    <cellStyle name="Normal 84 2 3 4 4 3 2 2 3" xfId="19506" xr:uid="{00000000-0005-0000-0000-00003A4C0000}"/>
    <cellStyle name="Normal 84 2 3 4 4 3 2 2 4" xfId="19507" xr:uid="{00000000-0005-0000-0000-00003B4C0000}"/>
    <cellStyle name="Normal 84 2 3 4 4 3 2 2 4 2" xfId="19508" xr:uid="{00000000-0005-0000-0000-00003C4C0000}"/>
    <cellStyle name="Normal 84 2 3 4 4 3 2 3" xfId="19509" xr:uid="{00000000-0005-0000-0000-00003D4C0000}"/>
    <cellStyle name="Normal 84 2 3 4 4 3 2 3 2" xfId="19510" xr:uid="{00000000-0005-0000-0000-00003E4C0000}"/>
    <cellStyle name="Normal 84 2 3 4 4 3 2 3 2 2" xfId="19511" xr:uid="{00000000-0005-0000-0000-00003F4C0000}"/>
    <cellStyle name="Normal 84 2 3 4 4 3 2 3 2 2 2" xfId="19512" xr:uid="{00000000-0005-0000-0000-0000404C0000}"/>
    <cellStyle name="Normal 84 2 3 4 4 3 2 3 3" xfId="19513" xr:uid="{00000000-0005-0000-0000-0000414C0000}"/>
    <cellStyle name="Normal 84 2 3 4 4 3 2 4" xfId="19514" xr:uid="{00000000-0005-0000-0000-0000424C0000}"/>
    <cellStyle name="Normal 84 2 3 4 4 3 2 4 2" xfId="19515" xr:uid="{00000000-0005-0000-0000-0000434C0000}"/>
    <cellStyle name="Normal 84 2 3 4 4 3 3" xfId="19516" xr:uid="{00000000-0005-0000-0000-0000444C0000}"/>
    <cellStyle name="Normal 84 2 3 4 4 3 4" xfId="19517" xr:uid="{00000000-0005-0000-0000-0000454C0000}"/>
    <cellStyle name="Normal 84 2 3 4 4 3 5" xfId="19518" xr:uid="{00000000-0005-0000-0000-0000464C0000}"/>
    <cellStyle name="Normal 84 2 3 4 4 3 5 2" xfId="19519" xr:uid="{00000000-0005-0000-0000-0000474C0000}"/>
    <cellStyle name="Normal 84 2 3 4 4 3 5 2 2" xfId="19520" xr:uid="{00000000-0005-0000-0000-0000484C0000}"/>
    <cellStyle name="Normal 84 2 3 4 4 3 5 2 2 2" xfId="19521" xr:uid="{00000000-0005-0000-0000-0000494C0000}"/>
    <cellStyle name="Normal 84 2 3 4 4 3 5 3" xfId="19522" xr:uid="{00000000-0005-0000-0000-00004A4C0000}"/>
    <cellStyle name="Normal 84 2 3 4 4 3 6" xfId="19523" xr:uid="{00000000-0005-0000-0000-00004B4C0000}"/>
    <cellStyle name="Normal 84 2 3 4 4 3 7" xfId="19524" xr:uid="{00000000-0005-0000-0000-00004C4C0000}"/>
    <cellStyle name="Normal 84 2 3 4 4 3 7 2" xfId="19525" xr:uid="{00000000-0005-0000-0000-00004D4C0000}"/>
    <cellStyle name="Normal 84 2 3 4 4 4" xfId="19526" xr:uid="{00000000-0005-0000-0000-00004E4C0000}"/>
    <cellStyle name="Normal 84 2 3 4 4 5" xfId="19527" xr:uid="{00000000-0005-0000-0000-00004F4C0000}"/>
    <cellStyle name="Normal 84 2 3 4 4 6" xfId="19528" xr:uid="{00000000-0005-0000-0000-0000504C0000}"/>
    <cellStyle name="Normal 84 2 3 4 4 6 2" xfId="19529" xr:uid="{00000000-0005-0000-0000-0000514C0000}"/>
    <cellStyle name="Normal 84 2 3 4 4 6 2 2" xfId="19530" xr:uid="{00000000-0005-0000-0000-0000524C0000}"/>
    <cellStyle name="Normal 84 2 3 4 4 6 2 2 2" xfId="19531" xr:uid="{00000000-0005-0000-0000-0000534C0000}"/>
    <cellStyle name="Normal 84 2 3 4 4 6 2 2 2 2" xfId="19532" xr:uid="{00000000-0005-0000-0000-0000544C0000}"/>
    <cellStyle name="Normal 84 2 3 4 4 6 2 2 2 2 2" xfId="19533" xr:uid="{00000000-0005-0000-0000-0000554C0000}"/>
    <cellStyle name="Normal 84 2 3 4 4 6 2 2 3" xfId="19534" xr:uid="{00000000-0005-0000-0000-0000564C0000}"/>
    <cellStyle name="Normal 84 2 3 4 4 6 2 3" xfId="19535" xr:uid="{00000000-0005-0000-0000-0000574C0000}"/>
    <cellStyle name="Normal 84 2 3 4 4 6 2 4" xfId="19536" xr:uid="{00000000-0005-0000-0000-0000584C0000}"/>
    <cellStyle name="Normal 84 2 3 4 4 6 2 4 2" xfId="19537" xr:uid="{00000000-0005-0000-0000-0000594C0000}"/>
    <cellStyle name="Normal 84 2 3 4 4 6 3" xfId="19538" xr:uid="{00000000-0005-0000-0000-00005A4C0000}"/>
    <cellStyle name="Normal 84 2 3 4 4 6 3 2" xfId="19539" xr:uid="{00000000-0005-0000-0000-00005B4C0000}"/>
    <cellStyle name="Normal 84 2 3 4 4 6 3 2 2" xfId="19540" xr:uid="{00000000-0005-0000-0000-00005C4C0000}"/>
    <cellStyle name="Normal 84 2 3 4 4 6 3 2 2 2" xfId="19541" xr:uid="{00000000-0005-0000-0000-00005D4C0000}"/>
    <cellStyle name="Normal 84 2 3 4 4 6 3 3" xfId="19542" xr:uid="{00000000-0005-0000-0000-00005E4C0000}"/>
    <cellStyle name="Normal 84 2 3 4 4 6 4" xfId="19543" xr:uid="{00000000-0005-0000-0000-00005F4C0000}"/>
    <cellStyle name="Normal 84 2 3 4 4 6 4 2" xfId="19544" xr:uid="{00000000-0005-0000-0000-0000604C0000}"/>
    <cellStyle name="Normal 84 2 3 4 4 7" xfId="19545" xr:uid="{00000000-0005-0000-0000-0000614C0000}"/>
    <cellStyle name="Normal 84 2 3 4 4 8" xfId="19546" xr:uid="{00000000-0005-0000-0000-0000624C0000}"/>
    <cellStyle name="Normal 84 2 3 4 4 8 2" xfId="19547" xr:uid="{00000000-0005-0000-0000-0000634C0000}"/>
    <cellStyle name="Normal 84 2 3 4 4 8 2 2" xfId="19548" xr:uid="{00000000-0005-0000-0000-0000644C0000}"/>
    <cellStyle name="Normal 84 2 3 4 4 8 2 2 2" xfId="19549" xr:uid="{00000000-0005-0000-0000-0000654C0000}"/>
    <cellStyle name="Normal 84 2 3 4 4 8 3" xfId="19550" xr:uid="{00000000-0005-0000-0000-0000664C0000}"/>
    <cellStyle name="Normal 84 2 3 4 4 9" xfId="19551" xr:uid="{00000000-0005-0000-0000-0000674C0000}"/>
    <cellStyle name="Normal 84 2 3 4 5" xfId="19552" xr:uid="{00000000-0005-0000-0000-0000684C0000}"/>
    <cellStyle name="Normal 84 2 3 4 5 2" xfId="19553" xr:uid="{00000000-0005-0000-0000-0000694C0000}"/>
    <cellStyle name="Normal 84 2 3 4 5 2 2" xfId="19554" xr:uid="{00000000-0005-0000-0000-00006A4C0000}"/>
    <cellStyle name="Normal 84 2 3 4 5 2 2 2" xfId="19555" xr:uid="{00000000-0005-0000-0000-00006B4C0000}"/>
    <cellStyle name="Normal 84 2 3 4 5 2 2 2 2" xfId="19556" xr:uid="{00000000-0005-0000-0000-00006C4C0000}"/>
    <cellStyle name="Normal 84 2 3 4 5 2 2 2 2 2" xfId="19557" xr:uid="{00000000-0005-0000-0000-00006D4C0000}"/>
    <cellStyle name="Normal 84 2 3 4 5 2 2 2 2 2 2" xfId="19558" xr:uid="{00000000-0005-0000-0000-00006E4C0000}"/>
    <cellStyle name="Normal 84 2 3 4 5 2 2 2 3" xfId="19559" xr:uid="{00000000-0005-0000-0000-00006F4C0000}"/>
    <cellStyle name="Normal 84 2 3 4 5 2 2 3" xfId="19560" xr:uid="{00000000-0005-0000-0000-0000704C0000}"/>
    <cellStyle name="Normal 84 2 3 4 5 2 2 4" xfId="19561" xr:uid="{00000000-0005-0000-0000-0000714C0000}"/>
    <cellStyle name="Normal 84 2 3 4 5 2 2 4 2" xfId="19562" xr:uid="{00000000-0005-0000-0000-0000724C0000}"/>
    <cellStyle name="Normal 84 2 3 4 5 2 3" xfId="19563" xr:uid="{00000000-0005-0000-0000-0000734C0000}"/>
    <cellStyle name="Normal 84 2 3 4 5 2 3 2" xfId="19564" xr:uid="{00000000-0005-0000-0000-0000744C0000}"/>
    <cellStyle name="Normal 84 2 3 4 5 2 3 2 2" xfId="19565" xr:uid="{00000000-0005-0000-0000-0000754C0000}"/>
    <cellStyle name="Normal 84 2 3 4 5 2 3 2 2 2" xfId="19566" xr:uid="{00000000-0005-0000-0000-0000764C0000}"/>
    <cellStyle name="Normal 84 2 3 4 5 2 3 3" xfId="19567" xr:uid="{00000000-0005-0000-0000-0000774C0000}"/>
    <cellStyle name="Normal 84 2 3 4 5 2 4" xfId="19568" xr:uid="{00000000-0005-0000-0000-0000784C0000}"/>
    <cellStyle name="Normal 84 2 3 4 5 2 4 2" xfId="19569" xr:uid="{00000000-0005-0000-0000-0000794C0000}"/>
    <cellStyle name="Normal 84 2 3 4 5 3" xfId="19570" xr:uid="{00000000-0005-0000-0000-00007A4C0000}"/>
    <cellStyle name="Normal 84 2 3 4 5 4" xfId="19571" xr:uid="{00000000-0005-0000-0000-00007B4C0000}"/>
    <cellStyle name="Normal 84 2 3 4 5 5" xfId="19572" xr:uid="{00000000-0005-0000-0000-00007C4C0000}"/>
    <cellStyle name="Normal 84 2 3 4 5 5 2" xfId="19573" xr:uid="{00000000-0005-0000-0000-00007D4C0000}"/>
    <cellStyle name="Normal 84 2 3 4 5 5 2 2" xfId="19574" xr:uid="{00000000-0005-0000-0000-00007E4C0000}"/>
    <cellStyle name="Normal 84 2 3 4 5 5 2 2 2" xfId="19575" xr:uid="{00000000-0005-0000-0000-00007F4C0000}"/>
    <cellStyle name="Normal 84 2 3 4 5 5 3" xfId="19576" xr:uid="{00000000-0005-0000-0000-0000804C0000}"/>
    <cellStyle name="Normal 84 2 3 4 5 6" xfId="19577" xr:uid="{00000000-0005-0000-0000-0000814C0000}"/>
    <cellStyle name="Normal 84 2 3 4 5 7" xfId="19578" xr:uid="{00000000-0005-0000-0000-0000824C0000}"/>
    <cellStyle name="Normal 84 2 3 4 5 7 2" xfId="19579" xr:uid="{00000000-0005-0000-0000-0000834C0000}"/>
    <cellStyle name="Normal 84 2 3 4 6" xfId="19580" xr:uid="{00000000-0005-0000-0000-0000844C0000}"/>
    <cellStyle name="Normal 84 2 3 4 7" xfId="19581" xr:uid="{00000000-0005-0000-0000-0000854C0000}"/>
    <cellStyle name="Normal 84 2 3 4 8" xfId="19582" xr:uid="{00000000-0005-0000-0000-0000864C0000}"/>
    <cellStyle name="Normal 84 2 3 4 9" xfId="19583" xr:uid="{00000000-0005-0000-0000-0000874C0000}"/>
    <cellStyle name="Normal 84 2 3 4 9 2" xfId="19584" xr:uid="{00000000-0005-0000-0000-0000884C0000}"/>
    <cellStyle name="Normal 84 2 3 4 9 2 2" xfId="19585" xr:uid="{00000000-0005-0000-0000-0000894C0000}"/>
    <cellStyle name="Normal 84 2 3 4 9 2 2 2" xfId="19586" xr:uid="{00000000-0005-0000-0000-00008A4C0000}"/>
    <cellStyle name="Normal 84 2 3 4 9 2 2 2 2" xfId="19587" xr:uid="{00000000-0005-0000-0000-00008B4C0000}"/>
    <cellStyle name="Normal 84 2 3 4 9 2 2 2 2 2" xfId="19588" xr:uid="{00000000-0005-0000-0000-00008C4C0000}"/>
    <cellStyle name="Normal 84 2 3 4 9 2 2 3" xfId="19589" xr:uid="{00000000-0005-0000-0000-00008D4C0000}"/>
    <cellStyle name="Normal 84 2 3 4 9 2 3" xfId="19590" xr:uid="{00000000-0005-0000-0000-00008E4C0000}"/>
    <cellStyle name="Normal 84 2 3 4 9 2 4" xfId="19591" xr:uid="{00000000-0005-0000-0000-00008F4C0000}"/>
    <cellStyle name="Normal 84 2 3 4 9 2 4 2" xfId="19592" xr:uid="{00000000-0005-0000-0000-0000904C0000}"/>
    <cellStyle name="Normal 84 2 3 4 9 3" xfId="19593" xr:uid="{00000000-0005-0000-0000-0000914C0000}"/>
    <cellStyle name="Normal 84 2 3 4 9 3 2" xfId="19594" xr:uid="{00000000-0005-0000-0000-0000924C0000}"/>
    <cellStyle name="Normal 84 2 3 4 9 3 2 2" xfId="19595" xr:uid="{00000000-0005-0000-0000-0000934C0000}"/>
    <cellStyle name="Normal 84 2 3 4 9 3 2 2 2" xfId="19596" xr:uid="{00000000-0005-0000-0000-0000944C0000}"/>
    <cellStyle name="Normal 84 2 3 4 9 3 3" xfId="19597" xr:uid="{00000000-0005-0000-0000-0000954C0000}"/>
    <cellStyle name="Normal 84 2 3 4 9 4" xfId="19598" xr:uid="{00000000-0005-0000-0000-0000964C0000}"/>
    <cellStyle name="Normal 84 2 3 4 9 4 2" xfId="19599" xr:uid="{00000000-0005-0000-0000-0000974C0000}"/>
    <cellStyle name="Normal 84 2 3 5" xfId="19600" xr:uid="{00000000-0005-0000-0000-0000984C0000}"/>
    <cellStyle name="Normal 84 2 3 5 10" xfId="19601" xr:uid="{00000000-0005-0000-0000-0000994C0000}"/>
    <cellStyle name="Normal 84 2 3 5 2" xfId="19602" xr:uid="{00000000-0005-0000-0000-00009A4C0000}"/>
    <cellStyle name="Normal 84 2 3 5 3" xfId="19603" xr:uid="{00000000-0005-0000-0000-00009B4C0000}"/>
    <cellStyle name="Normal 84 2 3 5 4" xfId="19604" xr:uid="{00000000-0005-0000-0000-00009C4C0000}"/>
    <cellStyle name="Normal 84 2 3 5 5" xfId="19605" xr:uid="{00000000-0005-0000-0000-00009D4C0000}"/>
    <cellStyle name="Normal 84 2 3 5 6" xfId="19606" xr:uid="{00000000-0005-0000-0000-00009E4C0000}"/>
    <cellStyle name="Normal 84 2 3 5 7" xfId="19607" xr:uid="{00000000-0005-0000-0000-00009F4C0000}"/>
    <cellStyle name="Normal 84 2 3 5 8" xfId="19608" xr:uid="{00000000-0005-0000-0000-0000A04C0000}"/>
    <cellStyle name="Normal 84 2 3 5 9" xfId="19609" xr:uid="{00000000-0005-0000-0000-0000A14C0000}"/>
    <cellStyle name="Normal 84 2 3 6" xfId="19610" xr:uid="{00000000-0005-0000-0000-0000A24C0000}"/>
    <cellStyle name="Normal 84 2 3 6 10" xfId="19611" xr:uid="{00000000-0005-0000-0000-0000A34C0000}"/>
    <cellStyle name="Normal 84 2 3 6 2" xfId="19612" xr:uid="{00000000-0005-0000-0000-0000A44C0000}"/>
    <cellStyle name="Normal 84 2 3 6 3" xfId="19613" xr:uid="{00000000-0005-0000-0000-0000A54C0000}"/>
    <cellStyle name="Normal 84 2 3 6 4" xfId="19614" xr:uid="{00000000-0005-0000-0000-0000A64C0000}"/>
    <cellStyle name="Normal 84 2 3 6 5" xfId="19615" xr:uid="{00000000-0005-0000-0000-0000A74C0000}"/>
    <cellStyle name="Normal 84 2 3 6 6" xfId="19616" xr:uid="{00000000-0005-0000-0000-0000A84C0000}"/>
    <cellStyle name="Normal 84 2 3 6 7" xfId="19617" xr:uid="{00000000-0005-0000-0000-0000A94C0000}"/>
    <cellStyle name="Normal 84 2 3 6 8" xfId="19618" xr:uid="{00000000-0005-0000-0000-0000AA4C0000}"/>
    <cellStyle name="Normal 84 2 3 6 9" xfId="19619" xr:uid="{00000000-0005-0000-0000-0000AB4C0000}"/>
    <cellStyle name="Normal 84 2 3 7" xfId="19620" xr:uid="{00000000-0005-0000-0000-0000AC4C0000}"/>
    <cellStyle name="Normal 84 2 3 7 10" xfId="19621" xr:uid="{00000000-0005-0000-0000-0000AD4C0000}"/>
    <cellStyle name="Normal 84 2 3 7 2" xfId="19622" xr:uid="{00000000-0005-0000-0000-0000AE4C0000}"/>
    <cellStyle name="Normal 84 2 3 7 3" xfId="19623" xr:uid="{00000000-0005-0000-0000-0000AF4C0000}"/>
    <cellStyle name="Normal 84 2 3 7 4" xfId="19624" xr:uid="{00000000-0005-0000-0000-0000B04C0000}"/>
    <cellStyle name="Normal 84 2 3 7 5" xfId="19625" xr:uid="{00000000-0005-0000-0000-0000B14C0000}"/>
    <cellStyle name="Normal 84 2 3 7 6" xfId="19626" xr:uid="{00000000-0005-0000-0000-0000B24C0000}"/>
    <cellStyle name="Normal 84 2 3 7 7" xfId="19627" xr:uid="{00000000-0005-0000-0000-0000B34C0000}"/>
    <cellStyle name="Normal 84 2 3 7 8" xfId="19628" xr:uid="{00000000-0005-0000-0000-0000B44C0000}"/>
    <cellStyle name="Normal 84 2 3 7 9" xfId="19629" xr:uid="{00000000-0005-0000-0000-0000B54C0000}"/>
    <cellStyle name="Normal 84 2 3 8" xfId="19630" xr:uid="{00000000-0005-0000-0000-0000B64C0000}"/>
    <cellStyle name="Normal 84 2 3 8 10" xfId="19631" xr:uid="{00000000-0005-0000-0000-0000B74C0000}"/>
    <cellStyle name="Normal 84 2 3 8 2" xfId="19632" xr:uid="{00000000-0005-0000-0000-0000B84C0000}"/>
    <cellStyle name="Normal 84 2 3 8 3" xfId="19633" xr:uid="{00000000-0005-0000-0000-0000B94C0000}"/>
    <cellStyle name="Normal 84 2 3 8 4" xfId="19634" xr:uid="{00000000-0005-0000-0000-0000BA4C0000}"/>
    <cellStyle name="Normal 84 2 3 8 5" xfId="19635" xr:uid="{00000000-0005-0000-0000-0000BB4C0000}"/>
    <cellStyle name="Normal 84 2 3 8 6" xfId="19636" xr:uid="{00000000-0005-0000-0000-0000BC4C0000}"/>
    <cellStyle name="Normal 84 2 3 8 7" xfId="19637" xr:uid="{00000000-0005-0000-0000-0000BD4C0000}"/>
    <cellStyle name="Normal 84 2 3 8 8" xfId="19638" xr:uid="{00000000-0005-0000-0000-0000BE4C0000}"/>
    <cellStyle name="Normal 84 2 3 8 9" xfId="19639" xr:uid="{00000000-0005-0000-0000-0000BF4C0000}"/>
    <cellStyle name="Normal 84 2 3 9" xfId="19640" xr:uid="{00000000-0005-0000-0000-0000C04C0000}"/>
    <cellStyle name="Normal 84 2 3 9 10" xfId="19641" xr:uid="{00000000-0005-0000-0000-0000C14C0000}"/>
    <cellStyle name="Normal 84 2 3 9 10 2" xfId="19642" xr:uid="{00000000-0005-0000-0000-0000C24C0000}"/>
    <cellStyle name="Normal 84 2 3 9 10 2 2" xfId="19643" xr:uid="{00000000-0005-0000-0000-0000C34C0000}"/>
    <cellStyle name="Normal 84 2 3 9 10 2 2 2" xfId="19644" xr:uid="{00000000-0005-0000-0000-0000C44C0000}"/>
    <cellStyle name="Normal 84 2 3 9 10 3" xfId="19645" xr:uid="{00000000-0005-0000-0000-0000C54C0000}"/>
    <cellStyle name="Normal 84 2 3 9 11" xfId="19646" xr:uid="{00000000-0005-0000-0000-0000C64C0000}"/>
    <cellStyle name="Normal 84 2 3 9 12" xfId="19647" xr:uid="{00000000-0005-0000-0000-0000C74C0000}"/>
    <cellStyle name="Normal 84 2 3 9 12 2" xfId="19648" xr:uid="{00000000-0005-0000-0000-0000C84C0000}"/>
    <cellStyle name="Normal 84 2 3 9 2" xfId="19649" xr:uid="{00000000-0005-0000-0000-0000C94C0000}"/>
    <cellStyle name="Normal 84 2 3 9 2 10" xfId="19650" xr:uid="{00000000-0005-0000-0000-0000CA4C0000}"/>
    <cellStyle name="Normal 84 2 3 9 2 10 2" xfId="19651" xr:uid="{00000000-0005-0000-0000-0000CB4C0000}"/>
    <cellStyle name="Normal 84 2 3 9 2 2" xfId="19652" xr:uid="{00000000-0005-0000-0000-0000CC4C0000}"/>
    <cellStyle name="Normal 84 2 3 9 2 2 10" xfId="19653" xr:uid="{00000000-0005-0000-0000-0000CD4C0000}"/>
    <cellStyle name="Normal 84 2 3 9 2 2 10 2" xfId="19654" xr:uid="{00000000-0005-0000-0000-0000CE4C0000}"/>
    <cellStyle name="Normal 84 2 3 9 2 2 2" xfId="19655" xr:uid="{00000000-0005-0000-0000-0000CF4C0000}"/>
    <cellStyle name="Normal 84 2 3 9 2 2 2 2" xfId="19656" xr:uid="{00000000-0005-0000-0000-0000D04C0000}"/>
    <cellStyle name="Normal 84 2 3 9 2 2 2 2 2" xfId="19657" xr:uid="{00000000-0005-0000-0000-0000D14C0000}"/>
    <cellStyle name="Normal 84 2 3 9 2 2 2 2 2 2" xfId="19658" xr:uid="{00000000-0005-0000-0000-0000D24C0000}"/>
    <cellStyle name="Normal 84 2 3 9 2 2 2 2 2 2 2" xfId="19659" xr:uid="{00000000-0005-0000-0000-0000D34C0000}"/>
    <cellStyle name="Normal 84 2 3 9 2 2 2 2 2 2 2 2" xfId="19660" xr:uid="{00000000-0005-0000-0000-0000D44C0000}"/>
    <cellStyle name="Normal 84 2 3 9 2 2 2 2 2 2 2 2 2" xfId="19661" xr:uid="{00000000-0005-0000-0000-0000D54C0000}"/>
    <cellStyle name="Normal 84 2 3 9 2 2 2 2 2 2 3" xfId="19662" xr:uid="{00000000-0005-0000-0000-0000D64C0000}"/>
    <cellStyle name="Normal 84 2 3 9 2 2 2 2 2 3" xfId="19663" xr:uid="{00000000-0005-0000-0000-0000D74C0000}"/>
    <cellStyle name="Normal 84 2 3 9 2 2 2 2 2 4" xfId="19664" xr:uid="{00000000-0005-0000-0000-0000D84C0000}"/>
    <cellStyle name="Normal 84 2 3 9 2 2 2 2 2 4 2" xfId="19665" xr:uid="{00000000-0005-0000-0000-0000D94C0000}"/>
    <cellStyle name="Normal 84 2 3 9 2 2 2 2 3" xfId="19666" xr:uid="{00000000-0005-0000-0000-0000DA4C0000}"/>
    <cellStyle name="Normal 84 2 3 9 2 2 2 2 3 2" xfId="19667" xr:uid="{00000000-0005-0000-0000-0000DB4C0000}"/>
    <cellStyle name="Normal 84 2 3 9 2 2 2 2 3 2 2" xfId="19668" xr:uid="{00000000-0005-0000-0000-0000DC4C0000}"/>
    <cellStyle name="Normal 84 2 3 9 2 2 2 2 3 2 2 2" xfId="19669" xr:uid="{00000000-0005-0000-0000-0000DD4C0000}"/>
    <cellStyle name="Normal 84 2 3 9 2 2 2 2 3 3" xfId="19670" xr:uid="{00000000-0005-0000-0000-0000DE4C0000}"/>
    <cellStyle name="Normal 84 2 3 9 2 2 2 2 4" xfId="19671" xr:uid="{00000000-0005-0000-0000-0000DF4C0000}"/>
    <cellStyle name="Normal 84 2 3 9 2 2 2 2 4 2" xfId="19672" xr:uid="{00000000-0005-0000-0000-0000E04C0000}"/>
    <cellStyle name="Normal 84 2 3 9 2 2 2 3" xfId="19673" xr:uid="{00000000-0005-0000-0000-0000E14C0000}"/>
    <cellStyle name="Normal 84 2 3 9 2 2 2 4" xfId="19674" xr:uid="{00000000-0005-0000-0000-0000E24C0000}"/>
    <cellStyle name="Normal 84 2 3 9 2 2 2 5" xfId="19675" xr:uid="{00000000-0005-0000-0000-0000E34C0000}"/>
    <cellStyle name="Normal 84 2 3 9 2 2 2 5 2" xfId="19676" xr:uid="{00000000-0005-0000-0000-0000E44C0000}"/>
    <cellStyle name="Normal 84 2 3 9 2 2 2 5 2 2" xfId="19677" xr:uid="{00000000-0005-0000-0000-0000E54C0000}"/>
    <cellStyle name="Normal 84 2 3 9 2 2 2 5 2 2 2" xfId="19678" xr:uid="{00000000-0005-0000-0000-0000E64C0000}"/>
    <cellStyle name="Normal 84 2 3 9 2 2 2 5 3" xfId="19679" xr:uid="{00000000-0005-0000-0000-0000E74C0000}"/>
    <cellStyle name="Normal 84 2 3 9 2 2 2 6" xfId="19680" xr:uid="{00000000-0005-0000-0000-0000E84C0000}"/>
    <cellStyle name="Normal 84 2 3 9 2 2 2 7" xfId="19681" xr:uid="{00000000-0005-0000-0000-0000E94C0000}"/>
    <cellStyle name="Normal 84 2 3 9 2 2 2 7 2" xfId="19682" xr:uid="{00000000-0005-0000-0000-0000EA4C0000}"/>
    <cellStyle name="Normal 84 2 3 9 2 2 3" xfId="19683" xr:uid="{00000000-0005-0000-0000-0000EB4C0000}"/>
    <cellStyle name="Normal 84 2 3 9 2 2 4" xfId="19684" xr:uid="{00000000-0005-0000-0000-0000EC4C0000}"/>
    <cellStyle name="Normal 84 2 3 9 2 2 5" xfId="19685" xr:uid="{00000000-0005-0000-0000-0000ED4C0000}"/>
    <cellStyle name="Normal 84 2 3 9 2 2 6" xfId="19686" xr:uid="{00000000-0005-0000-0000-0000EE4C0000}"/>
    <cellStyle name="Normal 84 2 3 9 2 2 6 2" xfId="19687" xr:uid="{00000000-0005-0000-0000-0000EF4C0000}"/>
    <cellStyle name="Normal 84 2 3 9 2 2 6 2 2" xfId="19688" xr:uid="{00000000-0005-0000-0000-0000F04C0000}"/>
    <cellStyle name="Normal 84 2 3 9 2 2 6 2 2 2" xfId="19689" xr:uid="{00000000-0005-0000-0000-0000F14C0000}"/>
    <cellStyle name="Normal 84 2 3 9 2 2 6 2 2 2 2" xfId="19690" xr:uid="{00000000-0005-0000-0000-0000F24C0000}"/>
    <cellStyle name="Normal 84 2 3 9 2 2 6 2 2 2 2 2" xfId="19691" xr:uid="{00000000-0005-0000-0000-0000F34C0000}"/>
    <cellStyle name="Normal 84 2 3 9 2 2 6 2 2 3" xfId="19692" xr:uid="{00000000-0005-0000-0000-0000F44C0000}"/>
    <cellStyle name="Normal 84 2 3 9 2 2 6 2 3" xfId="19693" xr:uid="{00000000-0005-0000-0000-0000F54C0000}"/>
    <cellStyle name="Normal 84 2 3 9 2 2 6 2 4" xfId="19694" xr:uid="{00000000-0005-0000-0000-0000F64C0000}"/>
    <cellStyle name="Normal 84 2 3 9 2 2 6 2 4 2" xfId="19695" xr:uid="{00000000-0005-0000-0000-0000F74C0000}"/>
    <cellStyle name="Normal 84 2 3 9 2 2 6 3" xfId="19696" xr:uid="{00000000-0005-0000-0000-0000F84C0000}"/>
    <cellStyle name="Normal 84 2 3 9 2 2 6 3 2" xfId="19697" xr:uid="{00000000-0005-0000-0000-0000F94C0000}"/>
    <cellStyle name="Normal 84 2 3 9 2 2 6 3 2 2" xfId="19698" xr:uid="{00000000-0005-0000-0000-0000FA4C0000}"/>
    <cellStyle name="Normal 84 2 3 9 2 2 6 3 2 2 2" xfId="19699" xr:uid="{00000000-0005-0000-0000-0000FB4C0000}"/>
    <cellStyle name="Normal 84 2 3 9 2 2 6 3 3" xfId="19700" xr:uid="{00000000-0005-0000-0000-0000FC4C0000}"/>
    <cellStyle name="Normal 84 2 3 9 2 2 6 4" xfId="19701" xr:uid="{00000000-0005-0000-0000-0000FD4C0000}"/>
    <cellStyle name="Normal 84 2 3 9 2 2 6 4 2" xfId="19702" xr:uid="{00000000-0005-0000-0000-0000FE4C0000}"/>
    <cellStyle name="Normal 84 2 3 9 2 2 7" xfId="19703" xr:uid="{00000000-0005-0000-0000-0000FF4C0000}"/>
    <cellStyle name="Normal 84 2 3 9 2 2 8" xfId="19704" xr:uid="{00000000-0005-0000-0000-0000004D0000}"/>
    <cellStyle name="Normal 84 2 3 9 2 2 8 2" xfId="19705" xr:uid="{00000000-0005-0000-0000-0000014D0000}"/>
    <cellStyle name="Normal 84 2 3 9 2 2 8 2 2" xfId="19706" xr:uid="{00000000-0005-0000-0000-0000024D0000}"/>
    <cellStyle name="Normal 84 2 3 9 2 2 8 2 2 2" xfId="19707" xr:uid="{00000000-0005-0000-0000-0000034D0000}"/>
    <cellStyle name="Normal 84 2 3 9 2 2 8 3" xfId="19708" xr:uid="{00000000-0005-0000-0000-0000044D0000}"/>
    <cellStyle name="Normal 84 2 3 9 2 2 9" xfId="19709" xr:uid="{00000000-0005-0000-0000-0000054D0000}"/>
    <cellStyle name="Normal 84 2 3 9 2 3" xfId="19710" xr:uid="{00000000-0005-0000-0000-0000064D0000}"/>
    <cellStyle name="Normal 84 2 3 9 2 3 2" xfId="19711" xr:uid="{00000000-0005-0000-0000-0000074D0000}"/>
    <cellStyle name="Normal 84 2 3 9 2 3 2 2" xfId="19712" xr:uid="{00000000-0005-0000-0000-0000084D0000}"/>
    <cellStyle name="Normal 84 2 3 9 2 3 2 2 2" xfId="19713" xr:uid="{00000000-0005-0000-0000-0000094D0000}"/>
    <cellStyle name="Normal 84 2 3 9 2 3 2 2 2 2" xfId="19714" xr:uid="{00000000-0005-0000-0000-00000A4D0000}"/>
    <cellStyle name="Normal 84 2 3 9 2 3 2 2 2 2 2" xfId="19715" xr:uid="{00000000-0005-0000-0000-00000B4D0000}"/>
    <cellStyle name="Normal 84 2 3 9 2 3 2 2 2 2 2 2" xfId="19716" xr:uid="{00000000-0005-0000-0000-00000C4D0000}"/>
    <cellStyle name="Normal 84 2 3 9 2 3 2 2 2 3" xfId="19717" xr:uid="{00000000-0005-0000-0000-00000D4D0000}"/>
    <cellStyle name="Normal 84 2 3 9 2 3 2 2 3" xfId="19718" xr:uid="{00000000-0005-0000-0000-00000E4D0000}"/>
    <cellStyle name="Normal 84 2 3 9 2 3 2 2 4" xfId="19719" xr:uid="{00000000-0005-0000-0000-00000F4D0000}"/>
    <cellStyle name="Normal 84 2 3 9 2 3 2 2 4 2" xfId="19720" xr:uid="{00000000-0005-0000-0000-0000104D0000}"/>
    <cellStyle name="Normal 84 2 3 9 2 3 2 3" xfId="19721" xr:uid="{00000000-0005-0000-0000-0000114D0000}"/>
    <cellStyle name="Normal 84 2 3 9 2 3 2 3 2" xfId="19722" xr:uid="{00000000-0005-0000-0000-0000124D0000}"/>
    <cellStyle name="Normal 84 2 3 9 2 3 2 3 2 2" xfId="19723" xr:uid="{00000000-0005-0000-0000-0000134D0000}"/>
    <cellStyle name="Normal 84 2 3 9 2 3 2 3 2 2 2" xfId="19724" xr:uid="{00000000-0005-0000-0000-0000144D0000}"/>
    <cellStyle name="Normal 84 2 3 9 2 3 2 3 3" xfId="19725" xr:uid="{00000000-0005-0000-0000-0000154D0000}"/>
    <cellStyle name="Normal 84 2 3 9 2 3 2 4" xfId="19726" xr:uid="{00000000-0005-0000-0000-0000164D0000}"/>
    <cellStyle name="Normal 84 2 3 9 2 3 2 4 2" xfId="19727" xr:uid="{00000000-0005-0000-0000-0000174D0000}"/>
    <cellStyle name="Normal 84 2 3 9 2 3 3" xfId="19728" xr:uid="{00000000-0005-0000-0000-0000184D0000}"/>
    <cellStyle name="Normal 84 2 3 9 2 3 4" xfId="19729" xr:uid="{00000000-0005-0000-0000-0000194D0000}"/>
    <cellStyle name="Normal 84 2 3 9 2 3 5" xfId="19730" xr:uid="{00000000-0005-0000-0000-00001A4D0000}"/>
    <cellStyle name="Normal 84 2 3 9 2 3 5 2" xfId="19731" xr:uid="{00000000-0005-0000-0000-00001B4D0000}"/>
    <cellStyle name="Normal 84 2 3 9 2 3 5 2 2" xfId="19732" xr:uid="{00000000-0005-0000-0000-00001C4D0000}"/>
    <cellStyle name="Normal 84 2 3 9 2 3 5 2 2 2" xfId="19733" xr:uid="{00000000-0005-0000-0000-00001D4D0000}"/>
    <cellStyle name="Normal 84 2 3 9 2 3 5 3" xfId="19734" xr:uid="{00000000-0005-0000-0000-00001E4D0000}"/>
    <cellStyle name="Normal 84 2 3 9 2 3 6" xfId="19735" xr:uid="{00000000-0005-0000-0000-00001F4D0000}"/>
    <cellStyle name="Normal 84 2 3 9 2 3 7" xfId="19736" xr:uid="{00000000-0005-0000-0000-0000204D0000}"/>
    <cellStyle name="Normal 84 2 3 9 2 3 7 2" xfId="19737" xr:uid="{00000000-0005-0000-0000-0000214D0000}"/>
    <cellStyle name="Normal 84 2 3 9 2 4" xfId="19738" xr:uid="{00000000-0005-0000-0000-0000224D0000}"/>
    <cellStyle name="Normal 84 2 3 9 2 5" xfId="19739" xr:uid="{00000000-0005-0000-0000-0000234D0000}"/>
    <cellStyle name="Normal 84 2 3 9 2 6" xfId="19740" xr:uid="{00000000-0005-0000-0000-0000244D0000}"/>
    <cellStyle name="Normal 84 2 3 9 2 6 2" xfId="19741" xr:uid="{00000000-0005-0000-0000-0000254D0000}"/>
    <cellStyle name="Normal 84 2 3 9 2 6 2 2" xfId="19742" xr:uid="{00000000-0005-0000-0000-0000264D0000}"/>
    <cellStyle name="Normal 84 2 3 9 2 6 2 2 2" xfId="19743" xr:uid="{00000000-0005-0000-0000-0000274D0000}"/>
    <cellStyle name="Normal 84 2 3 9 2 6 2 2 2 2" xfId="19744" xr:uid="{00000000-0005-0000-0000-0000284D0000}"/>
    <cellStyle name="Normal 84 2 3 9 2 6 2 2 2 2 2" xfId="19745" xr:uid="{00000000-0005-0000-0000-0000294D0000}"/>
    <cellStyle name="Normal 84 2 3 9 2 6 2 2 3" xfId="19746" xr:uid="{00000000-0005-0000-0000-00002A4D0000}"/>
    <cellStyle name="Normal 84 2 3 9 2 6 2 3" xfId="19747" xr:uid="{00000000-0005-0000-0000-00002B4D0000}"/>
    <cellStyle name="Normal 84 2 3 9 2 6 2 4" xfId="19748" xr:uid="{00000000-0005-0000-0000-00002C4D0000}"/>
    <cellStyle name="Normal 84 2 3 9 2 6 2 4 2" xfId="19749" xr:uid="{00000000-0005-0000-0000-00002D4D0000}"/>
    <cellStyle name="Normal 84 2 3 9 2 6 3" xfId="19750" xr:uid="{00000000-0005-0000-0000-00002E4D0000}"/>
    <cellStyle name="Normal 84 2 3 9 2 6 3 2" xfId="19751" xr:uid="{00000000-0005-0000-0000-00002F4D0000}"/>
    <cellStyle name="Normal 84 2 3 9 2 6 3 2 2" xfId="19752" xr:uid="{00000000-0005-0000-0000-0000304D0000}"/>
    <cellStyle name="Normal 84 2 3 9 2 6 3 2 2 2" xfId="19753" xr:uid="{00000000-0005-0000-0000-0000314D0000}"/>
    <cellStyle name="Normal 84 2 3 9 2 6 3 3" xfId="19754" xr:uid="{00000000-0005-0000-0000-0000324D0000}"/>
    <cellStyle name="Normal 84 2 3 9 2 6 4" xfId="19755" xr:uid="{00000000-0005-0000-0000-0000334D0000}"/>
    <cellStyle name="Normal 84 2 3 9 2 6 4 2" xfId="19756" xr:uid="{00000000-0005-0000-0000-0000344D0000}"/>
    <cellStyle name="Normal 84 2 3 9 2 7" xfId="19757" xr:uid="{00000000-0005-0000-0000-0000354D0000}"/>
    <cellStyle name="Normal 84 2 3 9 2 8" xfId="19758" xr:uid="{00000000-0005-0000-0000-0000364D0000}"/>
    <cellStyle name="Normal 84 2 3 9 2 8 2" xfId="19759" xr:uid="{00000000-0005-0000-0000-0000374D0000}"/>
    <cellStyle name="Normal 84 2 3 9 2 8 2 2" xfId="19760" xr:uid="{00000000-0005-0000-0000-0000384D0000}"/>
    <cellStyle name="Normal 84 2 3 9 2 8 2 2 2" xfId="19761" xr:uid="{00000000-0005-0000-0000-0000394D0000}"/>
    <cellStyle name="Normal 84 2 3 9 2 8 3" xfId="19762" xr:uid="{00000000-0005-0000-0000-00003A4D0000}"/>
    <cellStyle name="Normal 84 2 3 9 2 9" xfId="19763" xr:uid="{00000000-0005-0000-0000-00003B4D0000}"/>
    <cellStyle name="Normal 84 2 3 9 3" xfId="19764" xr:uid="{00000000-0005-0000-0000-00003C4D0000}"/>
    <cellStyle name="Normal 84 2 3 9 4" xfId="19765" xr:uid="{00000000-0005-0000-0000-00003D4D0000}"/>
    <cellStyle name="Normal 84 2 3 9 4 2" xfId="19766" xr:uid="{00000000-0005-0000-0000-00003E4D0000}"/>
    <cellStyle name="Normal 84 2 3 9 4 2 2" xfId="19767" xr:uid="{00000000-0005-0000-0000-00003F4D0000}"/>
    <cellStyle name="Normal 84 2 3 9 4 2 2 2" xfId="19768" xr:uid="{00000000-0005-0000-0000-0000404D0000}"/>
    <cellStyle name="Normal 84 2 3 9 4 2 2 2 2" xfId="19769" xr:uid="{00000000-0005-0000-0000-0000414D0000}"/>
    <cellStyle name="Normal 84 2 3 9 4 2 2 2 2 2" xfId="19770" xr:uid="{00000000-0005-0000-0000-0000424D0000}"/>
    <cellStyle name="Normal 84 2 3 9 4 2 2 2 2 2 2" xfId="19771" xr:uid="{00000000-0005-0000-0000-0000434D0000}"/>
    <cellStyle name="Normal 84 2 3 9 4 2 2 2 3" xfId="19772" xr:uid="{00000000-0005-0000-0000-0000444D0000}"/>
    <cellStyle name="Normal 84 2 3 9 4 2 2 3" xfId="19773" xr:uid="{00000000-0005-0000-0000-0000454D0000}"/>
    <cellStyle name="Normal 84 2 3 9 4 2 2 4" xfId="19774" xr:uid="{00000000-0005-0000-0000-0000464D0000}"/>
    <cellStyle name="Normal 84 2 3 9 4 2 2 4 2" xfId="19775" xr:uid="{00000000-0005-0000-0000-0000474D0000}"/>
    <cellStyle name="Normal 84 2 3 9 4 2 3" xfId="19776" xr:uid="{00000000-0005-0000-0000-0000484D0000}"/>
    <cellStyle name="Normal 84 2 3 9 4 2 3 2" xfId="19777" xr:uid="{00000000-0005-0000-0000-0000494D0000}"/>
    <cellStyle name="Normal 84 2 3 9 4 2 3 2 2" xfId="19778" xr:uid="{00000000-0005-0000-0000-00004A4D0000}"/>
    <cellStyle name="Normal 84 2 3 9 4 2 3 2 2 2" xfId="19779" xr:uid="{00000000-0005-0000-0000-00004B4D0000}"/>
    <cellStyle name="Normal 84 2 3 9 4 2 3 3" xfId="19780" xr:uid="{00000000-0005-0000-0000-00004C4D0000}"/>
    <cellStyle name="Normal 84 2 3 9 4 2 4" xfId="19781" xr:uid="{00000000-0005-0000-0000-00004D4D0000}"/>
    <cellStyle name="Normal 84 2 3 9 4 2 4 2" xfId="19782" xr:uid="{00000000-0005-0000-0000-00004E4D0000}"/>
    <cellStyle name="Normal 84 2 3 9 4 3" xfId="19783" xr:uid="{00000000-0005-0000-0000-00004F4D0000}"/>
    <cellStyle name="Normal 84 2 3 9 4 4" xfId="19784" xr:uid="{00000000-0005-0000-0000-0000504D0000}"/>
    <cellStyle name="Normal 84 2 3 9 4 5" xfId="19785" xr:uid="{00000000-0005-0000-0000-0000514D0000}"/>
    <cellStyle name="Normal 84 2 3 9 4 5 2" xfId="19786" xr:uid="{00000000-0005-0000-0000-0000524D0000}"/>
    <cellStyle name="Normal 84 2 3 9 4 5 2 2" xfId="19787" xr:uid="{00000000-0005-0000-0000-0000534D0000}"/>
    <cellStyle name="Normal 84 2 3 9 4 5 2 2 2" xfId="19788" xr:uid="{00000000-0005-0000-0000-0000544D0000}"/>
    <cellStyle name="Normal 84 2 3 9 4 5 3" xfId="19789" xr:uid="{00000000-0005-0000-0000-0000554D0000}"/>
    <cellStyle name="Normal 84 2 3 9 4 6" xfId="19790" xr:uid="{00000000-0005-0000-0000-0000564D0000}"/>
    <cellStyle name="Normal 84 2 3 9 4 7" xfId="19791" xr:uid="{00000000-0005-0000-0000-0000574D0000}"/>
    <cellStyle name="Normal 84 2 3 9 4 7 2" xfId="19792" xr:uid="{00000000-0005-0000-0000-0000584D0000}"/>
    <cellStyle name="Normal 84 2 3 9 5" xfId="19793" xr:uid="{00000000-0005-0000-0000-0000594D0000}"/>
    <cellStyle name="Normal 84 2 3 9 6" xfId="19794" xr:uid="{00000000-0005-0000-0000-00005A4D0000}"/>
    <cellStyle name="Normal 84 2 3 9 7" xfId="19795" xr:uid="{00000000-0005-0000-0000-00005B4D0000}"/>
    <cellStyle name="Normal 84 2 3 9 8" xfId="19796" xr:uid="{00000000-0005-0000-0000-00005C4D0000}"/>
    <cellStyle name="Normal 84 2 3 9 8 2" xfId="19797" xr:uid="{00000000-0005-0000-0000-00005D4D0000}"/>
    <cellStyle name="Normal 84 2 3 9 8 2 2" xfId="19798" xr:uid="{00000000-0005-0000-0000-00005E4D0000}"/>
    <cellStyle name="Normal 84 2 3 9 8 2 2 2" xfId="19799" xr:uid="{00000000-0005-0000-0000-00005F4D0000}"/>
    <cellStyle name="Normal 84 2 3 9 8 2 2 2 2" xfId="19800" xr:uid="{00000000-0005-0000-0000-0000604D0000}"/>
    <cellStyle name="Normal 84 2 3 9 8 2 2 2 2 2" xfId="19801" xr:uid="{00000000-0005-0000-0000-0000614D0000}"/>
    <cellStyle name="Normal 84 2 3 9 8 2 2 3" xfId="19802" xr:uid="{00000000-0005-0000-0000-0000624D0000}"/>
    <cellStyle name="Normal 84 2 3 9 8 2 3" xfId="19803" xr:uid="{00000000-0005-0000-0000-0000634D0000}"/>
    <cellStyle name="Normal 84 2 3 9 8 2 4" xfId="19804" xr:uid="{00000000-0005-0000-0000-0000644D0000}"/>
    <cellStyle name="Normal 84 2 3 9 8 2 4 2" xfId="19805" xr:uid="{00000000-0005-0000-0000-0000654D0000}"/>
    <cellStyle name="Normal 84 2 3 9 8 3" xfId="19806" xr:uid="{00000000-0005-0000-0000-0000664D0000}"/>
    <cellStyle name="Normal 84 2 3 9 8 3 2" xfId="19807" xr:uid="{00000000-0005-0000-0000-0000674D0000}"/>
    <cellStyle name="Normal 84 2 3 9 8 3 2 2" xfId="19808" xr:uid="{00000000-0005-0000-0000-0000684D0000}"/>
    <cellStyle name="Normal 84 2 3 9 8 3 2 2 2" xfId="19809" xr:uid="{00000000-0005-0000-0000-0000694D0000}"/>
    <cellStyle name="Normal 84 2 3 9 8 3 3" xfId="19810" xr:uid="{00000000-0005-0000-0000-00006A4D0000}"/>
    <cellStyle name="Normal 84 2 3 9 8 4" xfId="19811" xr:uid="{00000000-0005-0000-0000-00006B4D0000}"/>
    <cellStyle name="Normal 84 2 3 9 8 4 2" xfId="19812" xr:uid="{00000000-0005-0000-0000-00006C4D0000}"/>
    <cellStyle name="Normal 84 2 3 9 9" xfId="19813" xr:uid="{00000000-0005-0000-0000-00006D4D0000}"/>
    <cellStyle name="Normal 84 2 4" xfId="19814" xr:uid="{00000000-0005-0000-0000-00006E4D0000}"/>
    <cellStyle name="Normal 84 2 5" xfId="19815" xr:uid="{00000000-0005-0000-0000-00006F4D0000}"/>
    <cellStyle name="Normal 84 2 6" xfId="19816" xr:uid="{00000000-0005-0000-0000-0000704D0000}"/>
    <cellStyle name="Normal 84 2 7" xfId="19817" xr:uid="{00000000-0005-0000-0000-0000714D0000}"/>
    <cellStyle name="Normal 84 2 7 10" xfId="19818" xr:uid="{00000000-0005-0000-0000-0000724D0000}"/>
    <cellStyle name="Normal 84 2 7 11" xfId="19819" xr:uid="{00000000-0005-0000-0000-0000734D0000}"/>
    <cellStyle name="Normal 84 2 7 11 2" xfId="19820" xr:uid="{00000000-0005-0000-0000-0000744D0000}"/>
    <cellStyle name="Normal 84 2 7 11 2 2" xfId="19821" xr:uid="{00000000-0005-0000-0000-0000754D0000}"/>
    <cellStyle name="Normal 84 2 7 11 2 2 2" xfId="19822" xr:uid="{00000000-0005-0000-0000-0000764D0000}"/>
    <cellStyle name="Normal 84 2 7 11 3" xfId="19823" xr:uid="{00000000-0005-0000-0000-0000774D0000}"/>
    <cellStyle name="Normal 84 2 7 12" xfId="19824" xr:uid="{00000000-0005-0000-0000-0000784D0000}"/>
    <cellStyle name="Normal 84 2 7 13" xfId="19825" xr:uid="{00000000-0005-0000-0000-0000794D0000}"/>
    <cellStyle name="Normal 84 2 7 13 2" xfId="19826" xr:uid="{00000000-0005-0000-0000-00007A4D0000}"/>
    <cellStyle name="Normal 84 2 7 2" xfId="19827" xr:uid="{00000000-0005-0000-0000-00007B4D0000}"/>
    <cellStyle name="Normal 84 2 7 2 10" xfId="19828" xr:uid="{00000000-0005-0000-0000-00007C4D0000}"/>
    <cellStyle name="Normal 84 2 7 2 10 2" xfId="19829" xr:uid="{00000000-0005-0000-0000-00007D4D0000}"/>
    <cellStyle name="Normal 84 2 7 2 10 2 2" xfId="19830" xr:uid="{00000000-0005-0000-0000-00007E4D0000}"/>
    <cellStyle name="Normal 84 2 7 2 10 2 2 2" xfId="19831" xr:uid="{00000000-0005-0000-0000-00007F4D0000}"/>
    <cellStyle name="Normal 84 2 7 2 10 3" xfId="19832" xr:uid="{00000000-0005-0000-0000-0000804D0000}"/>
    <cellStyle name="Normal 84 2 7 2 11" xfId="19833" xr:uid="{00000000-0005-0000-0000-0000814D0000}"/>
    <cellStyle name="Normal 84 2 7 2 12" xfId="19834" xr:uid="{00000000-0005-0000-0000-0000824D0000}"/>
    <cellStyle name="Normal 84 2 7 2 12 2" xfId="19835" xr:uid="{00000000-0005-0000-0000-0000834D0000}"/>
    <cellStyle name="Normal 84 2 7 2 2" xfId="19836" xr:uid="{00000000-0005-0000-0000-0000844D0000}"/>
    <cellStyle name="Normal 84 2 7 2 2 10" xfId="19837" xr:uid="{00000000-0005-0000-0000-0000854D0000}"/>
    <cellStyle name="Normal 84 2 7 2 2 10 2" xfId="19838" xr:uid="{00000000-0005-0000-0000-0000864D0000}"/>
    <cellStyle name="Normal 84 2 7 2 2 2" xfId="19839" xr:uid="{00000000-0005-0000-0000-0000874D0000}"/>
    <cellStyle name="Normal 84 2 7 2 2 2 10" xfId="19840" xr:uid="{00000000-0005-0000-0000-0000884D0000}"/>
    <cellStyle name="Normal 84 2 7 2 2 2 10 2" xfId="19841" xr:uid="{00000000-0005-0000-0000-0000894D0000}"/>
    <cellStyle name="Normal 84 2 7 2 2 2 2" xfId="19842" xr:uid="{00000000-0005-0000-0000-00008A4D0000}"/>
    <cellStyle name="Normal 84 2 7 2 2 2 2 2" xfId="19843" xr:uid="{00000000-0005-0000-0000-00008B4D0000}"/>
    <cellStyle name="Normal 84 2 7 2 2 2 2 2 2" xfId="19844" xr:uid="{00000000-0005-0000-0000-00008C4D0000}"/>
    <cellStyle name="Normal 84 2 7 2 2 2 2 2 2 2" xfId="19845" xr:uid="{00000000-0005-0000-0000-00008D4D0000}"/>
    <cellStyle name="Normal 84 2 7 2 2 2 2 2 2 2 2" xfId="19846" xr:uid="{00000000-0005-0000-0000-00008E4D0000}"/>
    <cellStyle name="Normal 84 2 7 2 2 2 2 2 2 2 2 2" xfId="19847" xr:uid="{00000000-0005-0000-0000-00008F4D0000}"/>
    <cellStyle name="Normal 84 2 7 2 2 2 2 2 2 2 2 2 2" xfId="19848" xr:uid="{00000000-0005-0000-0000-0000904D0000}"/>
    <cellStyle name="Normal 84 2 7 2 2 2 2 2 2 2 2 2 2 2" xfId="19849" xr:uid="{00000000-0005-0000-0000-0000914D0000}"/>
    <cellStyle name="Normal 84 2 7 2 2 2 2 2 2 2 3" xfId="19850" xr:uid="{00000000-0005-0000-0000-0000924D0000}"/>
    <cellStyle name="Normal 84 2 7 2 2 2 2 2 2 3" xfId="19851" xr:uid="{00000000-0005-0000-0000-0000934D0000}"/>
    <cellStyle name="Normal 84 2 7 2 2 2 2 2 2 4" xfId="19852" xr:uid="{00000000-0005-0000-0000-0000944D0000}"/>
    <cellStyle name="Normal 84 2 7 2 2 2 2 2 2 4 2" xfId="19853" xr:uid="{00000000-0005-0000-0000-0000954D0000}"/>
    <cellStyle name="Normal 84 2 7 2 2 2 2 2 3" xfId="19854" xr:uid="{00000000-0005-0000-0000-0000964D0000}"/>
    <cellStyle name="Normal 84 2 7 2 2 2 2 2 3 2" xfId="19855" xr:uid="{00000000-0005-0000-0000-0000974D0000}"/>
    <cellStyle name="Normal 84 2 7 2 2 2 2 2 3 2 2" xfId="19856" xr:uid="{00000000-0005-0000-0000-0000984D0000}"/>
    <cellStyle name="Normal 84 2 7 2 2 2 2 2 3 2 2 2" xfId="19857" xr:uid="{00000000-0005-0000-0000-0000994D0000}"/>
    <cellStyle name="Normal 84 2 7 2 2 2 2 2 3 3" xfId="19858" xr:uid="{00000000-0005-0000-0000-00009A4D0000}"/>
    <cellStyle name="Normal 84 2 7 2 2 2 2 2 4" xfId="19859" xr:uid="{00000000-0005-0000-0000-00009B4D0000}"/>
    <cellStyle name="Normal 84 2 7 2 2 2 2 2 4 2" xfId="19860" xr:uid="{00000000-0005-0000-0000-00009C4D0000}"/>
    <cellStyle name="Normal 84 2 7 2 2 2 2 3" xfId="19861" xr:uid="{00000000-0005-0000-0000-00009D4D0000}"/>
    <cellStyle name="Normal 84 2 7 2 2 2 2 4" xfId="19862" xr:uid="{00000000-0005-0000-0000-00009E4D0000}"/>
    <cellStyle name="Normal 84 2 7 2 2 2 2 5" xfId="19863" xr:uid="{00000000-0005-0000-0000-00009F4D0000}"/>
    <cellStyle name="Normal 84 2 7 2 2 2 2 5 2" xfId="19864" xr:uid="{00000000-0005-0000-0000-0000A04D0000}"/>
    <cellStyle name="Normal 84 2 7 2 2 2 2 5 2 2" xfId="19865" xr:uid="{00000000-0005-0000-0000-0000A14D0000}"/>
    <cellStyle name="Normal 84 2 7 2 2 2 2 5 2 2 2" xfId="19866" xr:uid="{00000000-0005-0000-0000-0000A24D0000}"/>
    <cellStyle name="Normal 84 2 7 2 2 2 2 5 3" xfId="19867" xr:uid="{00000000-0005-0000-0000-0000A34D0000}"/>
    <cellStyle name="Normal 84 2 7 2 2 2 2 6" xfId="19868" xr:uid="{00000000-0005-0000-0000-0000A44D0000}"/>
    <cellStyle name="Normal 84 2 7 2 2 2 2 7" xfId="19869" xr:uid="{00000000-0005-0000-0000-0000A54D0000}"/>
    <cellStyle name="Normal 84 2 7 2 2 2 2 7 2" xfId="19870" xr:uid="{00000000-0005-0000-0000-0000A64D0000}"/>
    <cellStyle name="Normal 84 2 7 2 2 2 3" xfId="19871" xr:uid="{00000000-0005-0000-0000-0000A74D0000}"/>
    <cellStyle name="Normal 84 2 7 2 2 2 4" xfId="19872" xr:uid="{00000000-0005-0000-0000-0000A84D0000}"/>
    <cellStyle name="Normal 84 2 7 2 2 2 5" xfId="19873" xr:uid="{00000000-0005-0000-0000-0000A94D0000}"/>
    <cellStyle name="Normal 84 2 7 2 2 2 6" xfId="19874" xr:uid="{00000000-0005-0000-0000-0000AA4D0000}"/>
    <cellStyle name="Normal 84 2 7 2 2 2 6 2" xfId="19875" xr:uid="{00000000-0005-0000-0000-0000AB4D0000}"/>
    <cellStyle name="Normal 84 2 7 2 2 2 6 2 2" xfId="19876" xr:uid="{00000000-0005-0000-0000-0000AC4D0000}"/>
    <cellStyle name="Normal 84 2 7 2 2 2 6 2 2 2" xfId="19877" xr:uid="{00000000-0005-0000-0000-0000AD4D0000}"/>
    <cellStyle name="Normal 84 2 7 2 2 2 6 2 2 2 2" xfId="19878" xr:uid="{00000000-0005-0000-0000-0000AE4D0000}"/>
    <cellStyle name="Normal 84 2 7 2 2 2 6 2 2 2 2 2" xfId="19879" xr:uid="{00000000-0005-0000-0000-0000AF4D0000}"/>
    <cellStyle name="Normal 84 2 7 2 2 2 6 2 2 3" xfId="19880" xr:uid="{00000000-0005-0000-0000-0000B04D0000}"/>
    <cellStyle name="Normal 84 2 7 2 2 2 6 2 3" xfId="19881" xr:uid="{00000000-0005-0000-0000-0000B14D0000}"/>
    <cellStyle name="Normal 84 2 7 2 2 2 6 2 4" xfId="19882" xr:uid="{00000000-0005-0000-0000-0000B24D0000}"/>
    <cellStyle name="Normal 84 2 7 2 2 2 6 2 4 2" xfId="19883" xr:uid="{00000000-0005-0000-0000-0000B34D0000}"/>
    <cellStyle name="Normal 84 2 7 2 2 2 6 3" xfId="19884" xr:uid="{00000000-0005-0000-0000-0000B44D0000}"/>
    <cellStyle name="Normal 84 2 7 2 2 2 6 3 2" xfId="19885" xr:uid="{00000000-0005-0000-0000-0000B54D0000}"/>
    <cellStyle name="Normal 84 2 7 2 2 2 6 3 2 2" xfId="19886" xr:uid="{00000000-0005-0000-0000-0000B64D0000}"/>
    <cellStyle name="Normal 84 2 7 2 2 2 6 3 2 2 2" xfId="19887" xr:uid="{00000000-0005-0000-0000-0000B74D0000}"/>
    <cellStyle name="Normal 84 2 7 2 2 2 6 3 3" xfId="19888" xr:uid="{00000000-0005-0000-0000-0000B84D0000}"/>
    <cellStyle name="Normal 84 2 7 2 2 2 6 4" xfId="19889" xr:uid="{00000000-0005-0000-0000-0000B94D0000}"/>
    <cellStyle name="Normal 84 2 7 2 2 2 6 4 2" xfId="19890" xr:uid="{00000000-0005-0000-0000-0000BA4D0000}"/>
    <cellStyle name="Normal 84 2 7 2 2 2 7" xfId="19891" xr:uid="{00000000-0005-0000-0000-0000BB4D0000}"/>
    <cellStyle name="Normal 84 2 7 2 2 2 8" xfId="19892" xr:uid="{00000000-0005-0000-0000-0000BC4D0000}"/>
    <cellStyle name="Normal 84 2 7 2 2 2 8 2" xfId="19893" xr:uid="{00000000-0005-0000-0000-0000BD4D0000}"/>
    <cellStyle name="Normal 84 2 7 2 2 2 8 2 2" xfId="19894" xr:uid="{00000000-0005-0000-0000-0000BE4D0000}"/>
    <cellStyle name="Normal 84 2 7 2 2 2 8 2 2 2" xfId="19895" xr:uid="{00000000-0005-0000-0000-0000BF4D0000}"/>
    <cellStyle name="Normal 84 2 7 2 2 2 8 3" xfId="19896" xr:uid="{00000000-0005-0000-0000-0000C04D0000}"/>
    <cellStyle name="Normal 84 2 7 2 2 2 9" xfId="19897" xr:uid="{00000000-0005-0000-0000-0000C14D0000}"/>
    <cellStyle name="Normal 84 2 7 2 2 3" xfId="19898" xr:uid="{00000000-0005-0000-0000-0000C24D0000}"/>
    <cellStyle name="Normal 84 2 7 2 2 3 2" xfId="19899" xr:uid="{00000000-0005-0000-0000-0000C34D0000}"/>
    <cellStyle name="Normal 84 2 7 2 2 3 2 2" xfId="19900" xr:uid="{00000000-0005-0000-0000-0000C44D0000}"/>
    <cellStyle name="Normal 84 2 7 2 2 3 2 2 2" xfId="19901" xr:uid="{00000000-0005-0000-0000-0000C54D0000}"/>
    <cellStyle name="Normal 84 2 7 2 2 3 2 2 2 2" xfId="19902" xr:uid="{00000000-0005-0000-0000-0000C64D0000}"/>
    <cellStyle name="Normal 84 2 7 2 2 3 2 2 2 2 2" xfId="19903" xr:uid="{00000000-0005-0000-0000-0000C74D0000}"/>
    <cellStyle name="Normal 84 2 7 2 2 3 2 2 2 2 2 2" xfId="19904" xr:uid="{00000000-0005-0000-0000-0000C84D0000}"/>
    <cellStyle name="Normal 84 2 7 2 2 3 2 2 2 3" xfId="19905" xr:uid="{00000000-0005-0000-0000-0000C94D0000}"/>
    <cellStyle name="Normal 84 2 7 2 2 3 2 2 3" xfId="19906" xr:uid="{00000000-0005-0000-0000-0000CA4D0000}"/>
    <cellStyle name="Normal 84 2 7 2 2 3 2 2 4" xfId="19907" xr:uid="{00000000-0005-0000-0000-0000CB4D0000}"/>
    <cellStyle name="Normal 84 2 7 2 2 3 2 2 4 2" xfId="19908" xr:uid="{00000000-0005-0000-0000-0000CC4D0000}"/>
    <cellStyle name="Normal 84 2 7 2 2 3 2 3" xfId="19909" xr:uid="{00000000-0005-0000-0000-0000CD4D0000}"/>
    <cellStyle name="Normal 84 2 7 2 2 3 2 3 2" xfId="19910" xr:uid="{00000000-0005-0000-0000-0000CE4D0000}"/>
    <cellStyle name="Normal 84 2 7 2 2 3 2 3 2 2" xfId="19911" xr:uid="{00000000-0005-0000-0000-0000CF4D0000}"/>
    <cellStyle name="Normal 84 2 7 2 2 3 2 3 2 2 2" xfId="19912" xr:uid="{00000000-0005-0000-0000-0000D04D0000}"/>
    <cellStyle name="Normal 84 2 7 2 2 3 2 3 3" xfId="19913" xr:uid="{00000000-0005-0000-0000-0000D14D0000}"/>
    <cellStyle name="Normal 84 2 7 2 2 3 2 4" xfId="19914" xr:uid="{00000000-0005-0000-0000-0000D24D0000}"/>
    <cellStyle name="Normal 84 2 7 2 2 3 2 4 2" xfId="19915" xr:uid="{00000000-0005-0000-0000-0000D34D0000}"/>
    <cellStyle name="Normal 84 2 7 2 2 3 3" xfId="19916" xr:uid="{00000000-0005-0000-0000-0000D44D0000}"/>
    <cellStyle name="Normal 84 2 7 2 2 3 4" xfId="19917" xr:uid="{00000000-0005-0000-0000-0000D54D0000}"/>
    <cellStyle name="Normal 84 2 7 2 2 3 5" xfId="19918" xr:uid="{00000000-0005-0000-0000-0000D64D0000}"/>
    <cellStyle name="Normal 84 2 7 2 2 3 5 2" xfId="19919" xr:uid="{00000000-0005-0000-0000-0000D74D0000}"/>
    <cellStyle name="Normal 84 2 7 2 2 3 5 2 2" xfId="19920" xr:uid="{00000000-0005-0000-0000-0000D84D0000}"/>
    <cellStyle name="Normal 84 2 7 2 2 3 5 2 2 2" xfId="19921" xr:uid="{00000000-0005-0000-0000-0000D94D0000}"/>
    <cellStyle name="Normal 84 2 7 2 2 3 5 3" xfId="19922" xr:uid="{00000000-0005-0000-0000-0000DA4D0000}"/>
    <cellStyle name="Normal 84 2 7 2 2 3 6" xfId="19923" xr:uid="{00000000-0005-0000-0000-0000DB4D0000}"/>
    <cellStyle name="Normal 84 2 7 2 2 3 7" xfId="19924" xr:uid="{00000000-0005-0000-0000-0000DC4D0000}"/>
    <cellStyle name="Normal 84 2 7 2 2 3 7 2" xfId="19925" xr:uid="{00000000-0005-0000-0000-0000DD4D0000}"/>
    <cellStyle name="Normal 84 2 7 2 2 4" xfId="19926" xr:uid="{00000000-0005-0000-0000-0000DE4D0000}"/>
    <cellStyle name="Normal 84 2 7 2 2 5" xfId="19927" xr:uid="{00000000-0005-0000-0000-0000DF4D0000}"/>
    <cellStyle name="Normal 84 2 7 2 2 6" xfId="19928" xr:uid="{00000000-0005-0000-0000-0000E04D0000}"/>
    <cellStyle name="Normal 84 2 7 2 2 6 2" xfId="19929" xr:uid="{00000000-0005-0000-0000-0000E14D0000}"/>
    <cellStyle name="Normal 84 2 7 2 2 6 2 2" xfId="19930" xr:uid="{00000000-0005-0000-0000-0000E24D0000}"/>
    <cellStyle name="Normal 84 2 7 2 2 6 2 2 2" xfId="19931" xr:uid="{00000000-0005-0000-0000-0000E34D0000}"/>
    <cellStyle name="Normal 84 2 7 2 2 6 2 2 2 2" xfId="19932" xr:uid="{00000000-0005-0000-0000-0000E44D0000}"/>
    <cellStyle name="Normal 84 2 7 2 2 6 2 2 2 2 2" xfId="19933" xr:uid="{00000000-0005-0000-0000-0000E54D0000}"/>
    <cellStyle name="Normal 84 2 7 2 2 6 2 2 3" xfId="19934" xr:uid="{00000000-0005-0000-0000-0000E64D0000}"/>
    <cellStyle name="Normal 84 2 7 2 2 6 2 3" xfId="19935" xr:uid="{00000000-0005-0000-0000-0000E74D0000}"/>
    <cellStyle name="Normal 84 2 7 2 2 6 2 4" xfId="19936" xr:uid="{00000000-0005-0000-0000-0000E84D0000}"/>
    <cellStyle name="Normal 84 2 7 2 2 6 2 4 2" xfId="19937" xr:uid="{00000000-0005-0000-0000-0000E94D0000}"/>
    <cellStyle name="Normal 84 2 7 2 2 6 3" xfId="19938" xr:uid="{00000000-0005-0000-0000-0000EA4D0000}"/>
    <cellStyle name="Normal 84 2 7 2 2 6 3 2" xfId="19939" xr:uid="{00000000-0005-0000-0000-0000EB4D0000}"/>
    <cellStyle name="Normal 84 2 7 2 2 6 3 2 2" xfId="19940" xr:uid="{00000000-0005-0000-0000-0000EC4D0000}"/>
    <cellStyle name="Normal 84 2 7 2 2 6 3 2 2 2" xfId="19941" xr:uid="{00000000-0005-0000-0000-0000ED4D0000}"/>
    <cellStyle name="Normal 84 2 7 2 2 6 3 3" xfId="19942" xr:uid="{00000000-0005-0000-0000-0000EE4D0000}"/>
    <cellStyle name="Normal 84 2 7 2 2 6 4" xfId="19943" xr:uid="{00000000-0005-0000-0000-0000EF4D0000}"/>
    <cellStyle name="Normal 84 2 7 2 2 6 4 2" xfId="19944" xr:uid="{00000000-0005-0000-0000-0000F04D0000}"/>
    <cellStyle name="Normal 84 2 7 2 2 7" xfId="19945" xr:uid="{00000000-0005-0000-0000-0000F14D0000}"/>
    <cellStyle name="Normal 84 2 7 2 2 8" xfId="19946" xr:uid="{00000000-0005-0000-0000-0000F24D0000}"/>
    <cellStyle name="Normal 84 2 7 2 2 8 2" xfId="19947" xr:uid="{00000000-0005-0000-0000-0000F34D0000}"/>
    <cellStyle name="Normal 84 2 7 2 2 8 2 2" xfId="19948" xr:uid="{00000000-0005-0000-0000-0000F44D0000}"/>
    <cellStyle name="Normal 84 2 7 2 2 8 2 2 2" xfId="19949" xr:uid="{00000000-0005-0000-0000-0000F54D0000}"/>
    <cellStyle name="Normal 84 2 7 2 2 8 3" xfId="19950" xr:uid="{00000000-0005-0000-0000-0000F64D0000}"/>
    <cellStyle name="Normal 84 2 7 2 2 9" xfId="19951" xr:uid="{00000000-0005-0000-0000-0000F74D0000}"/>
    <cellStyle name="Normal 84 2 7 2 3" xfId="19952" xr:uid="{00000000-0005-0000-0000-0000F84D0000}"/>
    <cellStyle name="Normal 84 2 7 2 4" xfId="19953" xr:uid="{00000000-0005-0000-0000-0000F94D0000}"/>
    <cellStyle name="Normal 84 2 7 2 4 2" xfId="19954" xr:uid="{00000000-0005-0000-0000-0000FA4D0000}"/>
    <cellStyle name="Normal 84 2 7 2 4 2 2" xfId="19955" xr:uid="{00000000-0005-0000-0000-0000FB4D0000}"/>
    <cellStyle name="Normal 84 2 7 2 4 2 2 2" xfId="19956" xr:uid="{00000000-0005-0000-0000-0000FC4D0000}"/>
    <cellStyle name="Normal 84 2 7 2 4 2 2 2 2" xfId="19957" xr:uid="{00000000-0005-0000-0000-0000FD4D0000}"/>
    <cellStyle name="Normal 84 2 7 2 4 2 2 2 2 2" xfId="19958" xr:uid="{00000000-0005-0000-0000-0000FE4D0000}"/>
    <cellStyle name="Normal 84 2 7 2 4 2 2 2 2 2 2" xfId="19959" xr:uid="{00000000-0005-0000-0000-0000FF4D0000}"/>
    <cellStyle name="Normal 84 2 7 2 4 2 2 2 3" xfId="19960" xr:uid="{00000000-0005-0000-0000-0000004E0000}"/>
    <cellStyle name="Normal 84 2 7 2 4 2 2 3" xfId="19961" xr:uid="{00000000-0005-0000-0000-0000014E0000}"/>
    <cellStyle name="Normal 84 2 7 2 4 2 2 4" xfId="19962" xr:uid="{00000000-0005-0000-0000-0000024E0000}"/>
    <cellStyle name="Normal 84 2 7 2 4 2 2 4 2" xfId="19963" xr:uid="{00000000-0005-0000-0000-0000034E0000}"/>
    <cellStyle name="Normal 84 2 7 2 4 2 3" xfId="19964" xr:uid="{00000000-0005-0000-0000-0000044E0000}"/>
    <cellStyle name="Normal 84 2 7 2 4 2 3 2" xfId="19965" xr:uid="{00000000-0005-0000-0000-0000054E0000}"/>
    <cellStyle name="Normal 84 2 7 2 4 2 3 2 2" xfId="19966" xr:uid="{00000000-0005-0000-0000-0000064E0000}"/>
    <cellStyle name="Normal 84 2 7 2 4 2 3 2 2 2" xfId="19967" xr:uid="{00000000-0005-0000-0000-0000074E0000}"/>
    <cellStyle name="Normal 84 2 7 2 4 2 3 3" xfId="19968" xr:uid="{00000000-0005-0000-0000-0000084E0000}"/>
    <cellStyle name="Normal 84 2 7 2 4 2 4" xfId="19969" xr:uid="{00000000-0005-0000-0000-0000094E0000}"/>
    <cellStyle name="Normal 84 2 7 2 4 2 4 2" xfId="19970" xr:uid="{00000000-0005-0000-0000-00000A4E0000}"/>
    <cellStyle name="Normal 84 2 7 2 4 3" xfId="19971" xr:uid="{00000000-0005-0000-0000-00000B4E0000}"/>
    <cellStyle name="Normal 84 2 7 2 4 4" xfId="19972" xr:uid="{00000000-0005-0000-0000-00000C4E0000}"/>
    <cellStyle name="Normal 84 2 7 2 4 5" xfId="19973" xr:uid="{00000000-0005-0000-0000-00000D4E0000}"/>
    <cellStyle name="Normal 84 2 7 2 4 5 2" xfId="19974" xr:uid="{00000000-0005-0000-0000-00000E4E0000}"/>
    <cellStyle name="Normal 84 2 7 2 4 5 2 2" xfId="19975" xr:uid="{00000000-0005-0000-0000-00000F4E0000}"/>
    <cellStyle name="Normal 84 2 7 2 4 5 2 2 2" xfId="19976" xr:uid="{00000000-0005-0000-0000-0000104E0000}"/>
    <cellStyle name="Normal 84 2 7 2 4 5 3" xfId="19977" xr:uid="{00000000-0005-0000-0000-0000114E0000}"/>
    <cellStyle name="Normal 84 2 7 2 4 6" xfId="19978" xr:uid="{00000000-0005-0000-0000-0000124E0000}"/>
    <cellStyle name="Normal 84 2 7 2 4 7" xfId="19979" xr:uid="{00000000-0005-0000-0000-0000134E0000}"/>
    <cellStyle name="Normal 84 2 7 2 4 7 2" xfId="19980" xr:uid="{00000000-0005-0000-0000-0000144E0000}"/>
    <cellStyle name="Normal 84 2 7 2 5" xfId="19981" xr:uid="{00000000-0005-0000-0000-0000154E0000}"/>
    <cellStyle name="Normal 84 2 7 2 6" xfId="19982" xr:uid="{00000000-0005-0000-0000-0000164E0000}"/>
    <cellStyle name="Normal 84 2 7 2 7" xfId="19983" xr:uid="{00000000-0005-0000-0000-0000174E0000}"/>
    <cellStyle name="Normal 84 2 7 2 8" xfId="19984" xr:uid="{00000000-0005-0000-0000-0000184E0000}"/>
    <cellStyle name="Normal 84 2 7 2 8 2" xfId="19985" xr:uid="{00000000-0005-0000-0000-0000194E0000}"/>
    <cellStyle name="Normal 84 2 7 2 8 2 2" xfId="19986" xr:uid="{00000000-0005-0000-0000-00001A4E0000}"/>
    <cellStyle name="Normal 84 2 7 2 8 2 2 2" xfId="19987" xr:uid="{00000000-0005-0000-0000-00001B4E0000}"/>
    <cellStyle name="Normal 84 2 7 2 8 2 2 2 2" xfId="19988" xr:uid="{00000000-0005-0000-0000-00001C4E0000}"/>
    <cellStyle name="Normal 84 2 7 2 8 2 2 2 2 2" xfId="19989" xr:uid="{00000000-0005-0000-0000-00001D4E0000}"/>
    <cellStyle name="Normal 84 2 7 2 8 2 2 3" xfId="19990" xr:uid="{00000000-0005-0000-0000-00001E4E0000}"/>
    <cellStyle name="Normal 84 2 7 2 8 2 3" xfId="19991" xr:uid="{00000000-0005-0000-0000-00001F4E0000}"/>
    <cellStyle name="Normal 84 2 7 2 8 2 4" xfId="19992" xr:uid="{00000000-0005-0000-0000-0000204E0000}"/>
    <cellStyle name="Normal 84 2 7 2 8 2 4 2" xfId="19993" xr:uid="{00000000-0005-0000-0000-0000214E0000}"/>
    <cellStyle name="Normal 84 2 7 2 8 3" xfId="19994" xr:uid="{00000000-0005-0000-0000-0000224E0000}"/>
    <cellStyle name="Normal 84 2 7 2 8 3 2" xfId="19995" xr:uid="{00000000-0005-0000-0000-0000234E0000}"/>
    <cellStyle name="Normal 84 2 7 2 8 3 2 2" xfId="19996" xr:uid="{00000000-0005-0000-0000-0000244E0000}"/>
    <cellStyle name="Normal 84 2 7 2 8 3 2 2 2" xfId="19997" xr:uid="{00000000-0005-0000-0000-0000254E0000}"/>
    <cellStyle name="Normal 84 2 7 2 8 3 3" xfId="19998" xr:uid="{00000000-0005-0000-0000-0000264E0000}"/>
    <cellStyle name="Normal 84 2 7 2 8 4" xfId="19999" xr:uid="{00000000-0005-0000-0000-0000274E0000}"/>
    <cellStyle name="Normal 84 2 7 2 8 4 2" xfId="20000" xr:uid="{00000000-0005-0000-0000-0000284E0000}"/>
    <cellStyle name="Normal 84 2 7 2 9" xfId="20001" xr:uid="{00000000-0005-0000-0000-0000294E0000}"/>
    <cellStyle name="Normal 84 2 7 3" xfId="20002" xr:uid="{00000000-0005-0000-0000-00002A4E0000}"/>
    <cellStyle name="Normal 84 2 7 4" xfId="20003" xr:uid="{00000000-0005-0000-0000-00002B4E0000}"/>
    <cellStyle name="Normal 84 2 7 4 10" xfId="20004" xr:uid="{00000000-0005-0000-0000-00002C4E0000}"/>
    <cellStyle name="Normal 84 2 7 4 10 2" xfId="20005" xr:uid="{00000000-0005-0000-0000-00002D4E0000}"/>
    <cellStyle name="Normal 84 2 7 4 2" xfId="20006" xr:uid="{00000000-0005-0000-0000-00002E4E0000}"/>
    <cellStyle name="Normal 84 2 7 4 2 10" xfId="20007" xr:uid="{00000000-0005-0000-0000-00002F4E0000}"/>
    <cellStyle name="Normal 84 2 7 4 2 10 2" xfId="20008" xr:uid="{00000000-0005-0000-0000-0000304E0000}"/>
    <cellStyle name="Normal 84 2 7 4 2 2" xfId="20009" xr:uid="{00000000-0005-0000-0000-0000314E0000}"/>
    <cellStyle name="Normal 84 2 7 4 2 2 2" xfId="20010" xr:uid="{00000000-0005-0000-0000-0000324E0000}"/>
    <cellStyle name="Normal 84 2 7 4 2 2 2 2" xfId="20011" xr:uid="{00000000-0005-0000-0000-0000334E0000}"/>
    <cellStyle name="Normal 84 2 7 4 2 2 2 2 2" xfId="20012" xr:uid="{00000000-0005-0000-0000-0000344E0000}"/>
    <cellStyle name="Normal 84 2 7 4 2 2 2 2 2 2" xfId="20013" xr:uid="{00000000-0005-0000-0000-0000354E0000}"/>
    <cellStyle name="Normal 84 2 7 4 2 2 2 2 2 2 2" xfId="20014" xr:uid="{00000000-0005-0000-0000-0000364E0000}"/>
    <cellStyle name="Normal 84 2 7 4 2 2 2 2 2 2 2 2" xfId="20015" xr:uid="{00000000-0005-0000-0000-0000374E0000}"/>
    <cellStyle name="Normal 84 2 7 4 2 2 2 2 2 3" xfId="20016" xr:uid="{00000000-0005-0000-0000-0000384E0000}"/>
    <cellStyle name="Normal 84 2 7 4 2 2 2 2 3" xfId="20017" xr:uid="{00000000-0005-0000-0000-0000394E0000}"/>
    <cellStyle name="Normal 84 2 7 4 2 2 2 2 4" xfId="20018" xr:uid="{00000000-0005-0000-0000-00003A4E0000}"/>
    <cellStyle name="Normal 84 2 7 4 2 2 2 2 4 2" xfId="20019" xr:uid="{00000000-0005-0000-0000-00003B4E0000}"/>
    <cellStyle name="Normal 84 2 7 4 2 2 2 3" xfId="20020" xr:uid="{00000000-0005-0000-0000-00003C4E0000}"/>
    <cellStyle name="Normal 84 2 7 4 2 2 2 3 2" xfId="20021" xr:uid="{00000000-0005-0000-0000-00003D4E0000}"/>
    <cellStyle name="Normal 84 2 7 4 2 2 2 3 2 2" xfId="20022" xr:uid="{00000000-0005-0000-0000-00003E4E0000}"/>
    <cellStyle name="Normal 84 2 7 4 2 2 2 3 2 2 2" xfId="20023" xr:uid="{00000000-0005-0000-0000-00003F4E0000}"/>
    <cellStyle name="Normal 84 2 7 4 2 2 2 3 3" xfId="20024" xr:uid="{00000000-0005-0000-0000-0000404E0000}"/>
    <cellStyle name="Normal 84 2 7 4 2 2 2 4" xfId="20025" xr:uid="{00000000-0005-0000-0000-0000414E0000}"/>
    <cellStyle name="Normal 84 2 7 4 2 2 2 4 2" xfId="20026" xr:uid="{00000000-0005-0000-0000-0000424E0000}"/>
    <cellStyle name="Normal 84 2 7 4 2 2 3" xfId="20027" xr:uid="{00000000-0005-0000-0000-0000434E0000}"/>
    <cellStyle name="Normal 84 2 7 4 2 2 4" xfId="20028" xr:uid="{00000000-0005-0000-0000-0000444E0000}"/>
    <cellStyle name="Normal 84 2 7 4 2 2 5" xfId="20029" xr:uid="{00000000-0005-0000-0000-0000454E0000}"/>
    <cellStyle name="Normal 84 2 7 4 2 2 5 2" xfId="20030" xr:uid="{00000000-0005-0000-0000-0000464E0000}"/>
    <cellStyle name="Normal 84 2 7 4 2 2 5 2 2" xfId="20031" xr:uid="{00000000-0005-0000-0000-0000474E0000}"/>
    <cellStyle name="Normal 84 2 7 4 2 2 5 2 2 2" xfId="20032" xr:uid="{00000000-0005-0000-0000-0000484E0000}"/>
    <cellStyle name="Normal 84 2 7 4 2 2 5 3" xfId="20033" xr:uid="{00000000-0005-0000-0000-0000494E0000}"/>
    <cellStyle name="Normal 84 2 7 4 2 2 6" xfId="20034" xr:uid="{00000000-0005-0000-0000-00004A4E0000}"/>
    <cellStyle name="Normal 84 2 7 4 2 2 7" xfId="20035" xr:uid="{00000000-0005-0000-0000-00004B4E0000}"/>
    <cellStyle name="Normal 84 2 7 4 2 2 7 2" xfId="20036" xr:uid="{00000000-0005-0000-0000-00004C4E0000}"/>
    <cellStyle name="Normal 84 2 7 4 2 3" xfId="20037" xr:uid="{00000000-0005-0000-0000-00004D4E0000}"/>
    <cellStyle name="Normal 84 2 7 4 2 4" xfId="20038" xr:uid="{00000000-0005-0000-0000-00004E4E0000}"/>
    <cellStyle name="Normal 84 2 7 4 2 5" xfId="20039" xr:uid="{00000000-0005-0000-0000-00004F4E0000}"/>
    <cellStyle name="Normal 84 2 7 4 2 6" xfId="20040" xr:uid="{00000000-0005-0000-0000-0000504E0000}"/>
    <cellStyle name="Normal 84 2 7 4 2 6 2" xfId="20041" xr:uid="{00000000-0005-0000-0000-0000514E0000}"/>
    <cellStyle name="Normal 84 2 7 4 2 6 2 2" xfId="20042" xr:uid="{00000000-0005-0000-0000-0000524E0000}"/>
    <cellStyle name="Normal 84 2 7 4 2 6 2 2 2" xfId="20043" xr:uid="{00000000-0005-0000-0000-0000534E0000}"/>
    <cellStyle name="Normal 84 2 7 4 2 6 2 2 2 2" xfId="20044" xr:uid="{00000000-0005-0000-0000-0000544E0000}"/>
    <cellStyle name="Normal 84 2 7 4 2 6 2 2 2 2 2" xfId="20045" xr:uid="{00000000-0005-0000-0000-0000554E0000}"/>
    <cellStyle name="Normal 84 2 7 4 2 6 2 2 3" xfId="20046" xr:uid="{00000000-0005-0000-0000-0000564E0000}"/>
    <cellStyle name="Normal 84 2 7 4 2 6 2 3" xfId="20047" xr:uid="{00000000-0005-0000-0000-0000574E0000}"/>
    <cellStyle name="Normal 84 2 7 4 2 6 2 4" xfId="20048" xr:uid="{00000000-0005-0000-0000-0000584E0000}"/>
    <cellStyle name="Normal 84 2 7 4 2 6 2 4 2" xfId="20049" xr:uid="{00000000-0005-0000-0000-0000594E0000}"/>
    <cellStyle name="Normal 84 2 7 4 2 6 3" xfId="20050" xr:uid="{00000000-0005-0000-0000-00005A4E0000}"/>
    <cellStyle name="Normal 84 2 7 4 2 6 3 2" xfId="20051" xr:uid="{00000000-0005-0000-0000-00005B4E0000}"/>
    <cellStyle name="Normal 84 2 7 4 2 6 3 2 2" xfId="20052" xr:uid="{00000000-0005-0000-0000-00005C4E0000}"/>
    <cellStyle name="Normal 84 2 7 4 2 6 3 2 2 2" xfId="20053" xr:uid="{00000000-0005-0000-0000-00005D4E0000}"/>
    <cellStyle name="Normal 84 2 7 4 2 6 3 3" xfId="20054" xr:uid="{00000000-0005-0000-0000-00005E4E0000}"/>
    <cellStyle name="Normal 84 2 7 4 2 6 4" xfId="20055" xr:uid="{00000000-0005-0000-0000-00005F4E0000}"/>
    <cellStyle name="Normal 84 2 7 4 2 6 4 2" xfId="20056" xr:uid="{00000000-0005-0000-0000-0000604E0000}"/>
    <cellStyle name="Normal 84 2 7 4 2 7" xfId="20057" xr:uid="{00000000-0005-0000-0000-0000614E0000}"/>
    <cellStyle name="Normal 84 2 7 4 2 8" xfId="20058" xr:uid="{00000000-0005-0000-0000-0000624E0000}"/>
    <cellStyle name="Normal 84 2 7 4 2 8 2" xfId="20059" xr:uid="{00000000-0005-0000-0000-0000634E0000}"/>
    <cellStyle name="Normal 84 2 7 4 2 8 2 2" xfId="20060" xr:uid="{00000000-0005-0000-0000-0000644E0000}"/>
    <cellStyle name="Normal 84 2 7 4 2 8 2 2 2" xfId="20061" xr:uid="{00000000-0005-0000-0000-0000654E0000}"/>
    <cellStyle name="Normal 84 2 7 4 2 8 3" xfId="20062" xr:uid="{00000000-0005-0000-0000-0000664E0000}"/>
    <cellStyle name="Normal 84 2 7 4 2 9" xfId="20063" xr:uid="{00000000-0005-0000-0000-0000674E0000}"/>
    <cellStyle name="Normal 84 2 7 4 3" xfId="20064" xr:uid="{00000000-0005-0000-0000-0000684E0000}"/>
    <cellStyle name="Normal 84 2 7 4 3 2" xfId="20065" xr:uid="{00000000-0005-0000-0000-0000694E0000}"/>
    <cellStyle name="Normal 84 2 7 4 3 2 2" xfId="20066" xr:uid="{00000000-0005-0000-0000-00006A4E0000}"/>
    <cellStyle name="Normal 84 2 7 4 3 2 2 2" xfId="20067" xr:uid="{00000000-0005-0000-0000-00006B4E0000}"/>
    <cellStyle name="Normal 84 2 7 4 3 2 2 2 2" xfId="20068" xr:uid="{00000000-0005-0000-0000-00006C4E0000}"/>
    <cellStyle name="Normal 84 2 7 4 3 2 2 2 2 2" xfId="20069" xr:uid="{00000000-0005-0000-0000-00006D4E0000}"/>
    <cellStyle name="Normal 84 2 7 4 3 2 2 2 2 2 2" xfId="20070" xr:uid="{00000000-0005-0000-0000-00006E4E0000}"/>
    <cellStyle name="Normal 84 2 7 4 3 2 2 2 3" xfId="20071" xr:uid="{00000000-0005-0000-0000-00006F4E0000}"/>
    <cellStyle name="Normal 84 2 7 4 3 2 2 3" xfId="20072" xr:uid="{00000000-0005-0000-0000-0000704E0000}"/>
    <cellStyle name="Normal 84 2 7 4 3 2 2 4" xfId="20073" xr:uid="{00000000-0005-0000-0000-0000714E0000}"/>
    <cellStyle name="Normal 84 2 7 4 3 2 2 4 2" xfId="20074" xr:uid="{00000000-0005-0000-0000-0000724E0000}"/>
    <cellStyle name="Normal 84 2 7 4 3 2 3" xfId="20075" xr:uid="{00000000-0005-0000-0000-0000734E0000}"/>
    <cellStyle name="Normal 84 2 7 4 3 2 3 2" xfId="20076" xr:uid="{00000000-0005-0000-0000-0000744E0000}"/>
    <cellStyle name="Normal 84 2 7 4 3 2 3 2 2" xfId="20077" xr:uid="{00000000-0005-0000-0000-0000754E0000}"/>
    <cellStyle name="Normal 84 2 7 4 3 2 3 2 2 2" xfId="20078" xr:uid="{00000000-0005-0000-0000-0000764E0000}"/>
    <cellStyle name="Normal 84 2 7 4 3 2 3 3" xfId="20079" xr:uid="{00000000-0005-0000-0000-0000774E0000}"/>
    <cellStyle name="Normal 84 2 7 4 3 2 4" xfId="20080" xr:uid="{00000000-0005-0000-0000-0000784E0000}"/>
    <cellStyle name="Normal 84 2 7 4 3 2 4 2" xfId="20081" xr:uid="{00000000-0005-0000-0000-0000794E0000}"/>
    <cellStyle name="Normal 84 2 7 4 3 3" xfId="20082" xr:uid="{00000000-0005-0000-0000-00007A4E0000}"/>
    <cellStyle name="Normal 84 2 7 4 3 4" xfId="20083" xr:uid="{00000000-0005-0000-0000-00007B4E0000}"/>
    <cellStyle name="Normal 84 2 7 4 3 5" xfId="20084" xr:uid="{00000000-0005-0000-0000-00007C4E0000}"/>
    <cellStyle name="Normal 84 2 7 4 3 5 2" xfId="20085" xr:uid="{00000000-0005-0000-0000-00007D4E0000}"/>
    <cellStyle name="Normal 84 2 7 4 3 5 2 2" xfId="20086" xr:uid="{00000000-0005-0000-0000-00007E4E0000}"/>
    <cellStyle name="Normal 84 2 7 4 3 5 2 2 2" xfId="20087" xr:uid="{00000000-0005-0000-0000-00007F4E0000}"/>
    <cellStyle name="Normal 84 2 7 4 3 5 3" xfId="20088" xr:uid="{00000000-0005-0000-0000-0000804E0000}"/>
    <cellStyle name="Normal 84 2 7 4 3 6" xfId="20089" xr:uid="{00000000-0005-0000-0000-0000814E0000}"/>
    <cellStyle name="Normal 84 2 7 4 3 7" xfId="20090" xr:uid="{00000000-0005-0000-0000-0000824E0000}"/>
    <cellStyle name="Normal 84 2 7 4 3 7 2" xfId="20091" xr:uid="{00000000-0005-0000-0000-0000834E0000}"/>
    <cellStyle name="Normal 84 2 7 4 4" xfId="20092" xr:uid="{00000000-0005-0000-0000-0000844E0000}"/>
    <cellStyle name="Normal 84 2 7 4 5" xfId="20093" xr:uid="{00000000-0005-0000-0000-0000854E0000}"/>
    <cellStyle name="Normal 84 2 7 4 6" xfId="20094" xr:uid="{00000000-0005-0000-0000-0000864E0000}"/>
    <cellStyle name="Normal 84 2 7 4 6 2" xfId="20095" xr:uid="{00000000-0005-0000-0000-0000874E0000}"/>
    <cellStyle name="Normal 84 2 7 4 6 2 2" xfId="20096" xr:uid="{00000000-0005-0000-0000-0000884E0000}"/>
    <cellStyle name="Normal 84 2 7 4 6 2 2 2" xfId="20097" xr:uid="{00000000-0005-0000-0000-0000894E0000}"/>
    <cellStyle name="Normal 84 2 7 4 6 2 2 2 2" xfId="20098" xr:uid="{00000000-0005-0000-0000-00008A4E0000}"/>
    <cellStyle name="Normal 84 2 7 4 6 2 2 2 2 2" xfId="20099" xr:uid="{00000000-0005-0000-0000-00008B4E0000}"/>
    <cellStyle name="Normal 84 2 7 4 6 2 2 3" xfId="20100" xr:uid="{00000000-0005-0000-0000-00008C4E0000}"/>
    <cellStyle name="Normal 84 2 7 4 6 2 3" xfId="20101" xr:uid="{00000000-0005-0000-0000-00008D4E0000}"/>
    <cellStyle name="Normal 84 2 7 4 6 2 4" xfId="20102" xr:uid="{00000000-0005-0000-0000-00008E4E0000}"/>
    <cellStyle name="Normal 84 2 7 4 6 2 4 2" xfId="20103" xr:uid="{00000000-0005-0000-0000-00008F4E0000}"/>
    <cellStyle name="Normal 84 2 7 4 6 3" xfId="20104" xr:uid="{00000000-0005-0000-0000-0000904E0000}"/>
    <cellStyle name="Normal 84 2 7 4 6 3 2" xfId="20105" xr:uid="{00000000-0005-0000-0000-0000914E0000}"/>
    <cellStyle name="Normal 84 2 7 4 6 3 2 2" xfId="20106" xr:uid="{00000000-0005-0000-0000-0000924E0000}"/>
    <cellStyle name="Normal 84 2 7 4 6 3 2 2 2" xfId="20107" xr:uid="{00000000-0005-0000-0000-0000934E0000}"/>
    <cellStyle name="Normal 84 2 7 4 6 3 3" xfId="20108" xr:uid="{00000000-0005-0000-0000-0000944E0000}"/>
    <cellStyle name="Normal 84 2 7 4 6 4" xfId="20109" xr:uid="{00000000-0005-0000-0000-0000954E0000}"/>
    <cellStyle name="Normal 84 2 7 4 6 4 2" xfId="20110" xr:uid="{00000000-0005-0000-0000-0000964E0000}"/>
    <cellStyle name="Normal 84 2 7 4 7" xfId="20111" xr:uid="{00000000-0005-0000-0000-0000974E0000}"/>
    <cellStyle name="Normal 84 2 7 4 8" xfId="20112" xr:uid="{00000000-0005-0000-0000-0000984E0000}"/>
    <cellStyle name="Normal 84 2 7 4 8 2" xfId="20113" xr:uid="{00000000-0005-0000-0000-0000994E0000}"/>
    <cellStyle name="Normal 84 2 7 4 8 2 2" xfId="20114" xr:uid="{00000000-0005-0000-0000-00009A4E0000}"/>
    <cellStyle name="Normal 84 2 7 4 8 2 2 2" xfId="20115" xr:uid="{00000000-0005-0000-0000-00009B4E0000}"/>
    <cellStyle name="Normal 84 2 7 4 8 3" xfId="20116" xr:uid="{00000000-0005-0000-0000-00009C4E0000}"/>
    <cellStyle name="Normal 84 2 7 4 9" xfId="20117" xr:uid="{00000000-0005-0000-0000-00009D4E0000}"/>
    <cellStyle name="Normal 84 2 7 5" xfId="20118" xr:uid="{00000000-0005-0000-0000-00009E4E0000}"/>
    <cellStyle name="Normal 84 2 7 5 2" xfId="20119" xr:uid="{00000000-0005-0000-0000-00009F4E0000}"/>
    <cellStyle name="Normal 84 2 7 5 2 2" xfId="20120" xr:uid="{00000000-0005-0000-0000-0000A04E0000}"/>
    <cellStyle name="Normal 84 2 7 5 2 2 2" xfId="20121" xr:uid="{00000000-0005-0000-0000-0000A14E0000}"/>
    <cellStyle name="Normal 84 2 7 5 2 2 2 2" xfId="20122" xr:uid="{00000000-0005-0000-0000-0000A24E0000}"/>
    <cellStyle name="Normal 84 2 7 5 2 2 2 2 2" xfId="20123" xr:uid="{00000000-0005-0000-0000-0000A34E0000}"/>
    <cellStyle name="Normal 84 2 7 5 2 2 2 2 2 2" xfId="20124" xr:uid="{00000000-0005-0000-0000-0000A44E0000}"/>
    <cellStyle name="Normal 84 2 7 5 2 2 2 3" xfId="20125" xr:uid="{00000000-0005-0000-0000-0000A54E0000}"/>
    <cellStyle name="Normal 84 2 7 5 2 2 3" xfId="20126" xr:uid="{00000000-0005-0000-0000-0000A64E0000}"/>
    <cellStyle name="Normal 84 2 7 5 2 2 4" xfId="20127" xr:uid="{00000000-0005-0000-0000-0000A74E0000}"/>
    <cellStyle name="Normal 84 2 7 5 2 2 4 2" xfId="20128" xr:uid="{00000000-0005-0000-0000-0000A84E0000}"/>
    <cellStyle name="Normal 84 2 7 5 2 3" xfId="20129" xr:uid="{00000000-0005-0000-0000-0000A94E0000}"/>
    <cellStyle name="Normal 84 2 7 5 2 3 2" xfId="20130" xr:uid="{00000000-0005-0000-0000-0000AA4E0000}"/>
    <cellStyle name="Normal 84 2 7 5 2 3 2 2" xfId="20131" xr:uid="{00000000-0005-0000-0000-0000AB4E0000}"/>
    <cellStyle name="Normal 84 2 7 5 2 3 2 2 2" xfId="20132" xr:uid="{00000000-0005-0000-0000-0000AC4E0000}"/>
    <cellStyle name="Normal 84 2 7 5 2 3 3" xfId="20133" xr:uid="{00000000-0005-0000-0000-0000AD4E0000}"/>
    <cellStyle name="Normal 84 2 7 5 2 4" xfId="20134" xr:uid="{00000000-0005-0000-0000-0000AE4E0000}"/>
    <cellStyle name="Normal 84 2 7 5 2 4 2" xfId="20135" xr:uid="{00000000-0005-0000-0000-0000AF4E0000}"/>
    <cellStyle name="Normal 84 2 7 5 3" xfId="20136" xr:uid="{00000000-0005-0000-0000-0000B04E0000}"/>
    <cellStyle name="Normal 84 2 7 5 4" xfId="20137" xr:uid="{00000000-0005-0000-0000-0000B14E0000}"/>
    <cellStyle name="Normal 84 2 7 5 5" xfId="20138" xr:uid="{00000000-0005-0000-0000-0000B24E0000}"/>
    <cellStyle name="Normal 84 2 7 5 5 2" xfId="20139" xr:uid="{00000000-0005-0000-0000-0000B34E0000}"/>
    <cellStyle name="Normal 84 2 7 5 5 2 2" xfId="20140" xr:uid="{00000000-0005-0000-0000-0000B44E0000}"/>
    <cellStyle name="Normal 84 2 7 5 5 2 2 2" xfId="20141" xr:uid="{00000000-0005-0000-0000-0000B54E0000}"/>
    <cellStyle name="Normal 84 2 7 5 5 3" xfId="20142" xr:uid="{00000000-0005-0000-0000-0000B64E0000}"/>
    <cellStyle name="Normal 84 2 7 5 6" xfId="20143" xr:uid="{00000000-0005-0000-0000-0000B74E0000}"/>
    <cellStyle name="Normal 84 2 7 5 7" xfId="20144" xr:uid="{00000000-0005-0000-0000-0000B84E0000}"/>
    <cellStyle name="Normal 84 2 7 5 7 2" xfId="20145" xr:uid="{00000000-0005-0000-0000-0000B94E0000}"/>
    <cellStyle name="Normal 84 2 7 6" xfId="20146" xr:uid="{00000000-0005-0000-0000-0000BA4E0000}"/>
    <cellStyle name="Normal 84 2 7 7" xfId="20147" xr:uid="{00000000-0005-0000-0000-0000BB4E0000}"/>
    <cellStyle name="Normal 84 2 7 8" xfId="20148" xr:uid="{00000000-0005-0000-0000-0000BC4E0000}"/>
    <cellStyle name="Normal 84 2 7 9" xfId="20149" xr:uid="{00000000-0005-0000-0000-0000BD4E0000}"/>
    <cellStyle name="Normal 84 2 7 9 2" xfId="20150" xr:uid="{00000000-0005-0000-0000-0000BE4E0000}"/>
    <cellStyle name="Normal 84 2 7 9 2 2" xfId="20151" xr:uid="{00000000-0005-0000-0000-0000BF4E0000}"/>
    <cellStyle name="Normal 84 2 7 9 2 2 2" xfId="20152" xr:uid="{00000000-0005-0000-0000-0000C04E0000}"/>
    <cellStyle name="Normal 84 2 7 9 2 2 2 2" xfId="20153" xr:uid="{00000000-0005-0000-0000-0000C14E0000}"/>
    <cellStyle name="Normal 84 2 7 9 2 2 2 2 2" xfId="20154" xr:uid="{00000000-0005-0000-0000-0000C24E0000}"/>
    <cellStyle name="Normal 84 2 7 9 2 2 3" xfId="20155" xr:uid="{00000000-0005-0000-0000-0000C34E0000}"/>
    <cellStyle name="Normal 84 2 7 9 2 3" xfId="20156" xr:uid="{00000000-0005-0000-0000-0000C44E0000}"/>
    <cellStyle name="Normal 84 2 7 9 2 4" xfId="20157" xr:uid="{00000000-0005-0000-0000-0000C54E0000}"/>
    <cellStyle name="Normal 84 2 7 9 2 4 2" xfId="20158" xr:uid="{00000000-0005-0000-0000-0000C64E0000}"/>
    <cellStyle name="Normal 84 2 7 9 3" xfId="20159" xr:uid="{00000000-0005-0000-0000-0000C74E0000}"/>
    <cellStyle name="Normal 84 2 7 9 3 2" xfId="20160" xr:uid="{00000000-0005-0000-0000-0000C84E0000}"/>
    <cellStyle name="Normal 84 2 7 9 3 2 2" xfId="20161" xr:uid="{00000000-0005-0000-0000-0000C94E0000}"/>
    <cellStyle name="Normal 84 2 7 9 3 2 2 2" xfId="20162" xr:uid="{00000000-0005-0000-0000-0000CA4E0000}"/>
    <cellStyle name="Normal 84 2 7 9 3 3" xfId="20163" xr:uid="{00000000-0005-0000-0000-0000CB4E0000}"/>
    <cellStyle name="Normal 84 2 7 9 4" xfId="20164" xr:uid="{00000000-0005-0000-0000-0000CC4E0000}"/>
    <cellStyle name="Normal 84 2 7 9 4 2" xfId="20165" xr:uid="{00000000-0005-0000-0000-0000CD4E0000}"/>
    <cellStyle name="Normal 84 2 8" xfId="20166" xr:uid="{00000000-0005-0000-0000-0000CE4E0000}"/>
    <cellStyle name="Normal 84 2 9" xfId="20167" xr:uid="{00000000-0005-0000-0000-0000CF4E0000}"/>
    <cellStyle name="Normal 84 20" xfId="20168" xr:uid="{00000000-0005-0000-0000-0000D04E0000}"/>
    <cellStyle name="Normal 84 20 2" xfId="20169" xr:uid="{00000000-0005-0000-0000-0000D14E0000}"/>
    <cellStyle name="Normal 84 21" xfId="20170" xr:uid="{00000000-0005-0000-0000-0000D24E0000}"/>
    <cellStyle name="Normal 84 21 2" xfId="20171" xr:uid="{00000000-0005-0000-0000-0000D34E0000}"/>
    <cellStyle name="Normal 84 21 2 2" xfId="20172" xr:uid="{00000000-0005-0000-0000-0000D44E0000}"/>
    <cellStyle name="Normal 84 21 2 2 2" xfId="20173" xr:uid="{00000000-0005-0000-0000-0000D54E0000}"/>
    <cellStyle name="Normal 84 21 2 2 2 2" xfId="20174" xr:uid="{00000000-0005-0000-0000-0000D64E0000}"/>
    <cellStyle name="Normal 84 21 2 2 2 2 2" xfId="20175" xr:uid="{00000000-0005-0000-0000-0000D74E0000}"/>
    <cellStyle name="Normal 84 21 2 2 3" xfId="20176" xr:uid="{00000000-0005-0000-0000-0000D84E0000}"/>
    <cellStyle name="Normal 84 21 2 3" xfId="20177" xr:uid="{00000000-0005-0000-0000-0000D94E0000}"/>
    <cellStyle name="Normal 84 21 2 4" xfId="20178" xr:uid="{00000000-0005-0000-0000-0000DA4E0000}"/>
    <cellStyle name="Normal 84 21 2 4 2" xfId="20179" xr:uid="{00000000-0005-0000-0000-0000DB4E0000}"/>
    <cellStyle name="Normal 84 21 3" xfId="20180" xr:uid="{00000000-0005-0000-0000-0000DC4E0000}"/>
    <cellStyle name="Normal 84 21 3 2" xfId="20181" xr:uid="{00000000-0005-0000-0000-0000DD4E0000}"/>
    <cellStyle name="Normal 84 21 3 2 2" xfId="20182" xr:uid="{00000000-0005-0000-0000-0000DE4E0000}"/>
    <cellStyle name="Normal 84 21 3 2 2 2" xfId="20183" xr:uid="{00000000-0005-0000-0000-0000DF4E0000}"/>
    <cellStyle name="Normal 84 21 3 3" xfId="20184" xr:uid="{00000000-0005-0000-0000-0000E04E0000}"/>
    <cellStyle name="Normal 84 21 4" xfId="20185" xr:uid="{00000000-0005-0000-0000-0000E14E0000}"/>
    <cellStyle name="Normal 84 21 4 2" xfId="20186" xr:uid="{00000000-0005-0000-0000-0000E24E0000}"/>
    <cellStyle name="Normal 84 22" xfId="20187" xr:uid="{00000000-0005-0000-0000-0000E34E0000}"/>
    <cellStyle name="Normal 84 23" xfId="20188" xr:uid="{00000000-0005-0000-0000-0000E44E0000}"/>
    <cellStyle name="Normal 84 23 2" xfId="20189" xr:uid="{00000000-0005-0000-0000-0000E54E0000}"/>
    <cellStyle name="Normal 84 23 2 2" xfId="20190" xr:uid="{00000000-0005-0000-0000-0000E64E0000}"/>
    <cellStyle name="Normal 84 23 2 2 2" xfId="20191" xr:uid="{00000000-0005-0000-0000-0000E74E0000}"/>
    <cellStyle name="Normal 84 23 3" xfId="20192" xr:uid="{00000000-0005-0000-0000-0000E84E0000}"/>
    <cellStyle name="Normal 84 24" xfId="20193" xr:uid="{00000000-0005-0000-0000-0000E94E0000}"/>
    <cellStyle name="Normal 84 25" xfId="20194" xr:uid="{00000000-0005-0000-0000-0000EA4E0000}"/>
    <cellStyle name="Normal 84 25 2" xfId="20195" xr:uid="{00000000-0005-0000-0000-0000EB4E0000}"/>
    <cellStyle name="Normal 84 26" xfId="20196" xr:uid="{00000000-0005-0000-0000-0000EC4E0000}"/>
    <cellStyle name="Normal 84 3" xfId="20197" xr:uid="{00000000-0005-0000-0000-0000ED4E0000}"/>
    <cellStyle name="Normal 84 3 10" xfId="20198" xr:uid="{00000000-0005-0000-0000-0000EE4E0000}"/>
    <cellStyle name="Normal 84 3 10 10" xfId="20199" xr:uid="{00000000-0005-0000-0000-0000EF4E0000}"/>
    <cellStyle name="Normal 84 3 10 10 2" xfId="20200" xr:uid="{00000000-0005-0000-0000-0000F04E0000}"/>
    <cellStyle name="Normal 84 3 10 2" xfId="20201" xr:uid="{00000000-0005-0000-0000-0000F14E0000}"/>
    <cellStyle name="Normal 84 3 10 2 10" xfId="20202" xr:uid="{00000000-0005-0000-0000-0000F24E0000}"/>
    <cellStyle name="Normal 84 3 10 2 10 2" xfId="20203" xr:uid="{00000000-0005-0000-0000-0000F34E0000}"/>
    <cellStyle name="Normal 84 3 10 2 2" xfId="20204" xr:uid="{00000000-0005-0000-0000-0000F44E0000}"/>
    <cellStyle name="Normal 84 3 10 2 2 2" xfId="20205" xr:uid="{00000000-0005-0000-0000-0000F54E0000}"/>
    <cellStyle name="Normal 84 3 10 2 2 2 2" xfId="20206" xr:uid="{00000000-0005-0000-0000-0000F64E0000}"/>
    <cellStyle name="Normal 84 3 10 2 2 2 2 2" xfId="20207" xr:uid="{00000000-0005-0000-0000-0000F74E0000}"/>
    <cellStyle name="Normal 84 3 10 2 2 2 2 2 2" xfId="20208" xr:uid="{00000000-0005-0000-0000-0000F84E0000}"/>
    <cellStyle name="Normal 84 3 10 2 2 2 2 2 2 2" xfId="20209" xr:uid="{00000000-0005-0000-0000-0000F94E0000}"/>
    <cellStyle name="Normal 84 3 10 2 2 2 2 2 2 2 2" xfId="20210" xr:uid="{00000000-0005-0000-0000-0000FA4E0000}"/>
    <cellStyle name="Normal 84 3 10 2 2 2 2 2 3" xfId="20211" xr:uid="{00000000-0005-0000-0000-0000FB4E0000}"/>
    <cellStyle name="Normal 84 3 10 2 2 2 2 3" xfId="20212" xr:uid="{00000000-0005-0000-0000-0000FC4E0000}"/>
    <cellStyle name="Normal 84 3 10 2 2 2 2 4" xfId="20213" xr:uid="{00000000-0005-0000-0000-0000FD4E0000}"/>
    <cellStyle name="Normal 84 3 10 2 2 2 2 4 2" xfId="20214" xr:uid="{00000000-0005-0000-0000-0000FE4E0000}"/>
    <cellStyle name="Normal 84 3 10 2 2 2 3" xfId="20215" xr:uid="{00000000-0005-0000-0000-0000FF4E0000}"/>
    <cellStyle name="Normal 84 3 10 2 2 2 3 2" xfId="20216" xr:uid="{00000000-0005-0000-0000-0000004F0000}"/>
    <cellStyle name="Normal 84 3 10 2 2 2 3 2 2" xfId="20217" xr:uid="{00000000-0005-0000-0000-0000014F0000}"/>
    <cellStyle name="Normal 84 3 10 2 2 2 3 2 2 2" xfId="20218" xr:uid="{00000000-0005-0000-0000-0000024F0000}"/>
    <cellStyle name="Normal 84 3 10 2 2 2 3 3" xfId="20219" xr:uid="{00000000-0005-0000-0000-0000034F0000}"/>
    <cellStyle name="Normal 84 3 10 2 2 2 4" xfId="20220" xr:uid="{00000000-0005-0000-0000-0000044F0000}"/>
    <cellStyle name="Normal 84 3 10 2 2 2 4 2" xfId="20221" xr:uid="{00000000-0005-0000-0000-0000054F0000}"/>
    <cellStyle name="Normal 84 3 10 2 2 3" xfId="20222" xr:uid="{00000000-0005-0000-0000-0000064F0000}"/>
    <cellStyle name="Normal 84 3 10 2 2 4" xfId="20223" xr:uid="{00000000-0005-0000-0000-0000074F0000}"/>
    <cellStyle name="Normal 84 3 10 2 2 5" xfId="20224" xr:uid="{00000000-0005-0000-0000-0000084F0000}"/>
    <cellStyle name="Normal 84 3 10 2 2 5 2" xfId="20225" xr:uid="{00000000-0005-0000-0000-0000094F0000}"/>
    <cellStyle name="Normal 84 3 10 2 2 5 2 2" xfId="20226" xr:uid="{00000000-0005-0000-0000-00000A4F0000}"/>
    <cellStyle name="Normal 84 3 10 2 2 5 2 2 2" xfId="20227" xr:uid="{00000000-0005-0000-0000-00000B4F0000}"/>
    <cellStyle name="Normal 84 3 10 2 2 5 3" xfId="20228" xr:uid="{00000000-0005-0000-0000-00000C4F0000}"/>
    <cellStyle name="Normal 84 3 10 2 2 6" xfId="20229" xr:uid="{00000000-0005-0000-0000-00000D4F0000}"/>
    <cellStyle name="Normal 84 3 10 2 2 7" xfId="20230" xr:uid="{00000000-0005-0000-0000-00000E4F0000}"/>
    <cellStyle name="Normal 84 3 10 2 2 7 2" xfId="20231" xr:uid="{00000000-0005-0000-0000-00000F4F0000}"/>
    <cellStyle name="Normal 84 3 10 2 3" xfId="20232" xr:uid="{00000000-0005-0000-0000-0000104F0000}"/>
    <cellStyle name="Normal 84 3 10 2 4" xfId="20233" xr:uid="{00000000-0005-0000-0000-0000114F0000}"/>
    <cellStyle name="Normal 84 3 10 2 5" xfId="20234" xr:uid="{00000000-0005-0000-0000-0000124F0000}"/>
    <cellStyle name="Normal 84 3 10 2 6" xfId="20235" xr:uid="{00000000-0005-0000-0000-0000134F0000}"/>
    <cellStyle name="Normal 84 3 10 2 6 2" xfId="20236" xr:uid="{00000000-0005-0000-0000-0000144F0000}"/>
    <cellStyle name="Normal 84 3 10 2 6 2 2" xfId="20237" xr:uid="{00000000-0005-0000-0000-0000154F0000}"/>
    <cellStyle name="Normal 84 3 10 2 6 2 2 2" xfId="20238" xr:uid="{00000000-0005-0000-0000-0000164F0000}"/>
    <cellStyle name="Normal 84 3 10 2 6 2 2 2 2" xfId="20239" xr:uid="{00000000-0005-0000-0000-0000174F0000}"/>
    <cellStyle name="Normal 84 3 10 2 6 2 2 2 2 2" xfId="20240" xr:uid="{00000000-0005-0000-0000-0000184F0000}"/>
    <cellStyle name="Normal 84 3 10 2 6 2 2 3" xfId="20241" xr:uid="{00000000-0005-0000-0000-0000194F0000}"/>
    <cellStyle name="Normal 84 3 10 2 6 2 3" xfId="20242" xr:uid="{00000000-0005-0000-0000-00001A4F0000}"/>
    <cellStyle name="Normal 84 3 10 2 6 2 4" xfId="20243" xr:uid="{00000000-0005-0000-0000-00001B4F0000}"/>
    <cellStyle name="Normal 84 3 10 2 6 2 4 2" xfId="20244" xr:uid="{00000000-0005-0000-0000-00001C4F0000}"/>
    <cellStyle name="Normal 84 3 10 2 6 3" xfId="20245" xr:uid="{00000000-0005-0000-0000-00001D4F0000}"/>
    <cellStyle name="Normal 84 3 10 2 6 3 2" xfId="20246" xr:uid="{00000000-0005-0000-0000-00001E4F0000}"/>
    <cellStyle name="Normal 84 3 10 2 6 3 2 2" xfId="20247" xr:uid="{00000000-0005-0000-0000-00001F4F0000}"/>
    <cellStyle name="Normal 84 3 10 2 6 3 2 2 2" xfId="20248" xr:uid="{00000000-0005-0000-0000-0000204F0000}"/>
    <cellStyle name="Normal 84 3 10 2 6 3 3" xfId="20249" xr:uid="{00000000-0005-0000-0000-0000214F0000}"/>
    <cellStyle name="Normal 84 3 10 2 6 4" xfId="20250" xr:uid="{00000000-0005-0000-0000-0000224F0000}"/>
    <cellStyle name="Normal 84 3 10 2 6 4 2" xfId="20251" xr:uid="{00000000-0005-0000-0000-0000234F0000}"/>
    <cellStyle name="Normal 84 3 10 2 7" xfId="20252" xr:uid="{00000000-0005-0000-0000-0000244F0000}"/>
    <cellStyle name="Normal 84 3 10 2 8" xfId="20253" xr:uid="{00000000-0005-0000-0000-0000254F0000}"/>
    <cellStyle name="Normal 84 3 10 2 8 2" xfId="20254" xr:uid="{00000000-0005-0000-0000-0000264F0000}"/>
    <cellStyle name="Normal 84 3 10 2 8 2 2" xfId="20255" xr:uid="{00000000-0005-0000-0000-0000274F0000}"/>
    <cellStyle name="Normal 84 3 10 2 8 2 2 2" xfId="20256" xr:uid="{00000000-0005-0000-0000-0000284F0000}"/>
    <cellStyle name="Normal 84 3 10 2 8 3" xfId="20257" xr:uid="{00000000-0005-0000-0000-0000294F0000}"/>
    <cellStyle name="Normal 84 3 10 2 9" xfId="20258" xr:uid="{00000000-0005-0000-0000-00002A4F0000}"/>
    <cellStyle name="Normal 84 3 10 3" xfId="20259" xr:uid="{00000000-0005-0000-0000-00002B4F0000}"/>
    <cellStyle name="Normal 84 3 10 3 2" xfId="20260" xr:uid="{00000000-0005-0000-0000-00002C4F0000}"/>
    <cellStyle name="Normal 84 3 10 3 2 2" xfId="20261" xr:uid="{00000000-0005-0000-0000-00002D4F0000}"/>
    <cellStyle name="Normal 84 3 10 3 2 2 2" xfId="20262" xr:uid="{00000000-0005-0000-0000-00002E4F0000}"/>
    <cellStyle name="Normal 84 3 10 3 2 2 2 2" xfId="20263" xr:uid="{00000000-0005-0000-0000-00002F4F0000}"/>
    <cellStyle name="Normal 84 3 10 3 2 2 2 2 2" xfId="20264" xr:uid="{00000000-0005-0000-0000-0000304F0000}"/>
    <cellStyle name="Normal 84 3 10 3 2 2 2 2 2 2" xfId="20265" xr:uid="{00000000-0005-0000-0000-0000314F0000}"/>
    <cellStyle name="Normal 84 3 10 3 2 2 2 3" xfId="20266" xr:uid="{00000000-0005-0000-0000-0000324F0000}"/>
    <cellStyle name="Normal 84 3 10 3 2 2 3" xfId="20267" xr:uid="{00000000-0005-0000-0000-0000334F0000}"/>
    <cellStyle name="Normal 84 3 10 3 2 2 4" xfId="20268" xr:uid="{00000000-0005-0000-0000-0000344F0000}"/>
    <cellStyle name="Normal 84 3 10 3 2 2 4 2" xfId="20269" xr:uid="{00000000-0005-0000-0000-0000354F0000}"/>
    <cellStyle name="Normal 84 3 10 3 2 3" xfId="20270" xr:uid="{00000000-0005-0000-0000-0000364F0000}"/>
    <cellStyle name="Normal 84 3 10 3 2 3 2" xfId="20271" xr:uid="{00000000-0005-0000-0000-0000374F0000}"/>
    <cellStyle name="Normal 84 3 10 3 2 3 2 2" xfId="20272" xr:uid="{00000000-0005-0000-0000-0000384F0000}"/>
    <cellStyle name="Normal 84 3 10 3 2 3 2 2 2" xfId="20273" xr:uid="{00000000-0005-0000-0000-0000394F0000}"/>
    <cellStyle name="Normal 84 3 10 3 2 3 3" xfId="20274" xr:uid="{00000000-0005-0000-0000-00003A4F0000}"/>
    <cellStyle name="Normal 84 3 10 3 2 4" xfId="20275" xr:uid="{00000000-0005-0000-0000-00003B4F0000}"/>
    <cellStyle name="Normal 84 3 10 3 2 4 2" xfId="20276" xr:uid="{00000000-0005-0000-0000-00003C4F0000}"/>
    <cellStyle name="Normal 84 3 10 3 3" xfId="20277" xr:uid="{00000000-0005-0000-0000-00003D4F0000}"/>
    <cellStyle name="Normal 84 3 10 3 4" xfId="20278" xr:uid="{00000000-0005-0000-0000-00003E4F0000}"/>
    <cellStyle name="Normal 84 3 10 3 5" xfId="20279" xr:uid="{00000000-0005-0000-0000-00003F4F0000}"/>
    <cellStyle name="Normal 84 3 10 3 5 2" xfId="20280" xr:uid="{00000000-0005-0000-0000-0000404F0000}"/>
    <cellStyle name="Normal 84 3 10 3 5 2 2" xfId="20281" xr:uid="{00000000-0005-0000-0000-0000414F0000}"/>
    <cellStyle name="Normal 84 3 10 3 5 2 2 2" xfId="20282" xr:uid="{00000000-0005-0000-0000-0000424F0000}"/>
    <cellStyle name="Normal 84 3 10 3 5 3" xfId="20283" xr:uid="{00000000-0005-0000-0000-0000434F0000}"/>
    <cellStyle name="Normal 84 3 10 3 6" xfId="20284" xr:uid="{00000000-0005-0000-0000-0000444F0000}"/>
    <cellStyle name="Normal 84 3 10 3 7" xfId="20285" xr:uid="{00000000-0005-0000-0000-0000454F0000}"/>
    <cellStyle name="Normal 84 3 10 3 7 2" xfId="20286" xr:uid="{00000000-0005-0000-0000-0000464F0000}"/>
    <cellStyle name="Normal 84 3 10 4" xfId="20287" xr:uid="{00000000-0005-0000-0000-0000474F0000}"/>
    <cellStyle name="Normal 84 3 10 5" xfId="20288" xr:uid="{00000000-0005-0000-0000-0000484F0000}"/>
    <cellStyle name="Normal 84 3 10 6" xfId="20289" xr:uid="{00000000-0005-0000-0000-0000494F0000}"/>
    <cellStyle name="Normal 84 3 10 6 2" xfId="20290" xr:uid="{00000000-0005-0000-0000-00004A4F0000}"/>
    <cellStyle name="Normal 84 3 10 6 2 2" xfId="20291" xr:uid="{00000000-0005-0000-0000-00004B4F0000}"/>
    <cellStyle name="Normal 84 3 10 6 2 2 2" xfId="20292" xr:uid="{00000000-0005-0000-0000-00004C4F0000}"/>
    <cellStyle name="Normal 84 3 10 6 2 2 2 2" xfId="20293" xr:uid="{00000000-0005-0000-0000-00004D4F0000}"/>
    <cellStyle name="Normal 84 3 10 6 2 2 2 2 2" xfId="20294" xr:uid="{00000000-0005-0000-0000-00004E4F0000}"/>
    <cellStyle name="Normal 84 3 10 6 2 2 3" xfId="20295" xr:uid="{00000000-0005-0000-0000-00004F4F0000}"/>
    <cellStyle name="Normal 84 3 10 6 2 3" xfId="20296" xr:uid="{00000000-0005-0000-0000-0000504F0000}"/>
    <cellStyle name="Normal 84 3 10 6 2 4" xfId="20297" xr:uid="{00000000-0005-0000-0000-0000514F0000}"/>
    <cellStyle name="Normal 84 3 10 6 2 4 2" xfId="20298" xr:uid="{00000000-0005-0000-0000-0000524F0000}"/>
    <cellStyle name="Normal 84 3 10 6 3" xfId="20299" xr:uid="{00000000-0005-0000-0000-0000534F0000}"/>
    <cellStyle name="Normal 84 3 10 6 3 2" xfId="20300" xr:uid="{00000000-0005-0000-0000-0000544F0000}"/>
    <cellStyle name="Normal 84 3 10 6 3 2 2" xfId="20301" xr:uid="{00000000-0005-0000-0000-0000554F0000}"/>
    <cellStyle name="Normal 84 3 10 6 3 2 2 2" xfId="20302" xr:uid="{00000000-0005-0000-0000-0000564F0000}"/>
    <cellStyle name="Normal 84 3 10 6 3 3" xfId="20303" xr:uid="{00000000-0005-0000-0000-0000574F0000}"/>
    <cellStyle name="Normal 84 3 10 6 4" xfId="20304" xr:uid="{00000000-0005-0000-0000-0000584F0000}"/>
    <cellStyle name="Normal 84 3 10 6 4 2" xfId="20305" xr:uid="{00000000-0005-0000-0000-0000594F0000}"/>
    <cellStyle name="Normal 84 3 10 7" xfId="20306" xr:uid="{00000000-0005-0000-0000-00005A4F0000}"/>
    <cellStyle name="Normal 84 3 10 8" xfId="20307" xr:uid="{00000000-0005-0000-0000-00005B4F0000}"/>
    <cellStyle name="Normal 84 3 10 8 2" xfId="20308" xr:uid="{00000000-0005-0000-0000-00005C4F0000}"/>
    <cellStyle name="Normal 84 3 10 8 2 2" xfId="20309" xr:uid="{00000000-0005-0000-0000-00005D4F0000}"/>
    <cellStyle name="Normal 84 3 10 8 2 2 2" xfId="20310" xr:uid="{00000000-0005-0000-0000-00005E4F0000}"/>
    <cellStyle name="Normal 84 3 10 8 3" xfId="20311" xr:uid="{00000000-0005-0000-0000-00005F4F0000}"/>
    <cellStyle name="Normal 84 3 10 9" xfId="20312" xr:uid="{00000000-0005-0000-0000-0000604F0000}"/>
    <cellStyle name="Normal 84 3 11" xfId="20313" xr:uid="{00000000-0005-0000-0000-0000614F0000}"/>
    <cellStyle name="Normal 84 3 11 2" xfId="20314" xr:uid="{00000000-0005-0000-0000-0000624F0000}"/>
    <cellStyle name="Normal 84 3 11 2 2" xfId="20315" xr:uid="{00000000-0005-0000-0000-0000634F0000}"/>
    <cellStyle name="Normal 84 3 11 2 2 2" xfId="20316" xr:uid="{00000000-0005-0000-0000-0000644F0000}"/>
    <cellStyle name="Normal 84 3 11 2 2 2 2" xfId="20317" xr:uid="{00000000-0005-0000-0000-0000654F0000}"/>
    <cellStyle name="Normal 84 3 11 2 2 2 2 2" xfId="20318" xr:uid="{00000000-0005-0000-0000-0000664F0000}"/>
    <cellStyle name="Normal 84 3 11 2 2 2 2 2 2" xfId="20319" xr:uid="{00000000-0005-0000-0000-0000674F0000}"/>
    <cellStyle name="Normal 84 3 11 2 2 2 3" xfId="20320" xr:uid="{00000000-0005-0000-0000-0000684F0000}"/>
    <cellStyle name="Normal 84 3 11 2 2 3" xfId="20321" xr:uid="{00000000-0005-0000-0000-0000694F0000}"/>
    <cellStyle name="Normal 84 3 11 2 2 4" xfId="20322" xr:uid="{00000000-0005-0000-0000-00006A4F0000}"/>
    <cellStyle name="Normal 84 3 11 2 2 4 2" xfId="20323" xr:uid="{00000000-0005-0000-0000-00006B4F0000}"/>
    <cellStyle name="Normal 84 3 11 2 3" xfId="20324" xr:uid="{00000000-0005-0000-0000-00006C4F0000}"/>
    <cellStyle name="Normal 84 3 11 2 3 2" xfId="20325" xr:uid="{00000000-0005-0000-0000-00006D4F0000}"/>
    <cellStyle name="Normal 84 3 11 2 3 2 2" xfId="20326" xr:uid="{00000000-0005-0000-0000-00006E4F0000}"/>
    <cellStyle name="Normal 84 3 11 2 3 2 2 2" xfId="20327" xr:uid="{00000000-0005-0000-0000-00006F4F0000}"/>
    <cellStyle name="Normal 84 3 11 2 3 3" xfId="20328" xr:uid="{00000000-0005-0000-0000-0000704F0000}"/>
    <cellStyle name="Normal 84 3 11 2 4" xfId="20329" xr:uid="{00000000-0005-0000-0000-0000714F0000}"/>
    <cellStyle name="Normal 84 3 11 2 4 2" xfId="20330" xr:uid="{00000000-0005-0000-0000-0000724F0000}"/>
    <cellStyle name="Normal 84 3 11 3" xfId="20331" xr:uid="{00000000-0005-0000-0000-0000734F0000}"/>
    <cellStyle name="Normal 84 3 11 4" xfId="20332" xr:uid="{00000000-0005-0000-0000-0000744F0000}"/>
    <cellStyle name="Normal 84 3 11 5" xfId="20333" xr:uid="{00000000-0005-0000-0000-0000754F0000}"/>
    <cellStyle name="Normal 84 3 11 5 2" xfId="20334" xr:uid="{00000000-0005-0000-0000-0000764F0000}"/>
    <cellStyle name="Normal 84 3 11 5 2 2" xfId="20335" xr:uid="{00000000-0005-0000-0000-0000774F0000}"/>
    <cellStyle name="Normal 84 3 11 5 2 2 2" xfId="20336" xr:uid="{00000000-0005-0000-0000-0000784F0000}"/>
    <cellStyle name="Normal 84 3 11 5 3" xfId="20337" xr:uid="{00000000-0005-0000-0000-0000794F0000}"/>
    <cellStyle name="Normal 84 3 11 6" xfId="20338" xr:uid="{00000000-0005-0000-0000-00007A4F0000}"/>
    <cellStyle name="Normal 84 3 11 7" xfId="20339" xr:uid="{00000000-0005-0000-0000-00007B4F0000}"/>
    <cellStyle name="Normal 84 3 11 7 2" xfId="20340" xr:uid="{00000000-0005-0000-0000-00007C4F0000}"/>
    <cellStyle name="Normal 84 3 12" xfId="20341" xr:uid="{00000000-0005-0000-0000-00007D4F0000}"/>
    <cellStyle name="Normal 84 3 13" xfId="20342" xr:uid="{00000000-0005-0000-0000-00007E4F0000}"/>
    <cellStyle name="Normal 84 3 14" xfId="20343" xr:uid="{00000000-0005-0000-0000-00007F4F0000}"/>
    <cellStyle name="Normal 84 3 15" xfId="20344" xr:uid="{00000000-0005-0000-0000-0000804F0000}"/>
    <cellStyle name="Normal 84 3 15 2" xfId="20345" xr:uid="{00000000-0005-0000-0000-0000814F0000}"/>
    <cellStyle name="Normal 84 3 15 2 2" xfId="20346" xr:uid="{00000000-0005-0000-0000-0000824F0000}"/>
    <cellStyle name="Normal 84 3 15 2 2 2" xfId="20347" xr:uid="{00000000-0005-0000-0000-0000834F0000}"/>
    <cellStyle name="Normal 84 3 15 2 2 2 2" xfId="20348" xr:uid="{00000000-0005-0000-0000-0000844F0000}"/>
    <cellStyle name="Normal 84 3 15 2 2 2 2 2" xfId="20349" xr:uid="{00000000-0005-0000-0000-0000854F0000}"/>
    <cellStyle name="Normal 84 3 15 2 2 3" xfId="20350" xr:uid="{00000000-0005-0000-0000-0000864F0000}"/>
    <cellStyle name="Normal 84 3 15 2 3" xfId="20351" xr:uid="{00000000-0005-0000-0000-0000874F0000}"/>
    <cellStyle name="Normal 84 3 15 2 4" xfId="20352" xr:uid="{00000000-0005-0000-0000-0000884F0000}"/>
    <cellStyle name="Normal 84 3 15 2 4 2" xfId="20353" xr:uid="{00000000-0005-0000-0000-0000894F0000}"/>
    <cellStyle name="Normal 84 3 15 3" xfId="20354" xr:uid="{00000000-0005-0000-0000-00008A4F0000}"/>
    <cellStyle name="Normal 84 3 15 3 2" xfId="20355" xr:uid="{00000000-0005-0000-0000-00008B4F0000}"/>
    <cellStyle name="Normal 84 3 15 3 2 2" xfId="20356" xr:uid="{00000000-0005-0000-0000-00008C4F0000}"/>
    <cellStyle name="Normal 84 3 15 3 2 2 2" xfId="20357" xr:uid="{00000000-0005-0000-0000-00008D4F0000}"/>
    <cellStyle name="Normal 84 3 15 3 3" xfId="20358" xr:uid="{00000000-0005-0000-0000-00008E4F0000}"/>
    <cellStyle name="Normal 84 3 15 4" xfId="20359" xr:uid="{00000000-0005-0000-0000-00008F4F0000}"/>
    <cellStyle name="Normal 84 3 15 4 2" xfId="20360" xr:uid="{00000000-0005-0000-0000-0000904F0000}"/>
    <cellStyle name="Normal 84 3 16" xfId="20361" xr:uid="{00000000-0005-0000-0000-0000914F0000}"/>
    <cellStyle name="Normal 84 3 17" xfId="20362" xr:uid="{00000000-0005-0000-0000-0000924F0000}"/>
    <cellStyle name="Normal 84 3 17 2" xfId="20363" xr:uid="{00000000-0005-0000-0000-0000934F0000}"/>
    <cellStyle name="Normal 84 3 17 2 2" xfId="20364" xr:uid="{00000000-0005-0000-0000-0000944F0000}"/>
    <cellStyle name="Normal 84 3 17 2 2 2" xfId="20365" xr:uid="{00000000-0005-0000-0000-0000954F0000}"/>
    <cellStyle name="Normal 84 3 17 3" xfId="20366" xr:uid="{00000000-0005-0000-0000-0000964F0000}"/>
    <cellStyle name="Normal 84 3 18" xfId="20367" xr:uid="{00000000-0005-0000-0000-0000974F0000}"/>
    <cellStyle name="Normal 84 3 19" xfId="20368" xr:uid="{00000000-0005-0000-0000-0000984F0000}"/>
    <cellStyle name="Normal 84 3 19 2" xfId="20369" xr:uid="{00000000-0005-0000-0000-0000994F0000}"/>
    <cellStyle name="Normal 84 3 2" xfId="20370" xr:uid="{00000000-0005-0000-0000-00009A4F0000}"/>
    <cellStyle name="Normal 84 3 2 10" xfId="20371" xr:uid="{00000000-0005-0000-0000-00009B4F0000}"/>
    <cellStyle name="Normal 84 3 2 10 10" xfId="20372" xr:uid="{00000000-0005-0000-0000-00009C4F0000}"/>
    <cellStyle name="Normal 84 3 2 10 10 2" xfId="20373" xr:uid="{00000000-0005-0000-0000-00009D4F0000}"/>
    <cellStyle name="Normal 84 3 2 10 2" xfId="20374" xr:uid="{00000000-0005-0000-0000-00009E4F0000}"/>
    <cellStyle name="Normal 84 3 2 10 2 10" xfId="20375" xr:uid="{00000000-0005-0000-0000-00009F4F0000}"/>
    <cellStyle name="Normal 84 3 2 10 2 10 2" xfId="20376" xr:uid="{00000000-0005-0000-0000-0000A04F0000}"/>
    <cellStyle name="Normal 84 3 2 10 2 2" xfId="20377" xr:uid="{00000000-0005-0000-0000-0000A14F0000}"/>
    <cellStyle name="Normal 84 3 2 10 2 2 2" xfId="20378" xr:uid="{00000000-0005-0000-0000-0000A24F0000}"/>
    <cellStyle name="Normal 84 3 2 10 2 2 2 2" xfId="20379" xr:uid="{00000000-0005-0000-0000-0000A34F0000}"/>
    <cellStyle name="Normal 84 3 2 10 2 2 2 2 2" xfId="20380" xr:uid="{00000000-0005-0000-0000-0000A44F0000}"/>
    <cellStyle name="Normal 84 3 2 10 2 2 2 2 2 2" xfId="20381" xr:uid="{00000000-0005-0000-0000-0000A54F0000}"/>
    <cellStyle name="Normal 84 3 2 10 2 2 2 2 2 2 2" xfId="20382" xr:uid="{00000000-0005-0000-0000-0000A64F0000}"/>
    <cellStyle name="Normal 84 3 2 10 2 2 2 2 2 2 2 2" xfId="20383" xr:uid="{00000000-0005-0000-0000-0000A74F0000}"/>
    <cellStyle name="Normal 84 3 2 10 2 2 2 2 2 3" xfId="20384" xr:uid="{00000000-0005-0000-0000-0000A84F0000}"/>
    <cellStyle name="Normal 84 3 2 10 2 2 2 2 3" xfId="20385" xr:uid="{00000000-0005-0000-0000-0000A94F0000}"/>
    <cellStyle name="Normal 84 3 2 10 2 2 2 2 4" xfId="20386" xr:uid="{00000000-0005-0000-0000-0000AA4F0000}"/>
    <cellStyle name="Normal 84 3 2 10 2 2 2 2 4 2" xfId="20387" xr:uid="{00000000-0005-0000-0000-0000AB4F0000}"/>
    <cellStyle name="Normal 84 3 2 10 2 2 2 3" xfId="20388" xr:uid="{00000000-0005-0000-0000-0000AC4F0000}"/>
    <cellStyle name="Normal 84 3 2 10 2 2 2 3 2" xfId="20389" xr:uid="{00000000-0005-0000-0000-0000AD4F0000}"/>
    <cellStyle name="Normal 84 3 2 10 2 2 2 3 2 2" xfId="20390" xr:uid="{00000000-0005-0000-0000-0000AE4F0000}"/>
    <cellStyle name="Normal 84 3 2 10 2 2 2 3 2 2 2" xfId="20391" xr:uid="{00000000-0005-0000-0000-0000AF4F0000}"/>
    <cellStyle name="Normal 84 3 2 10 2 2 2 3 3" xfId="20392" xr:uid="{00000000-0005-0000-0000-0000B04F0000}"/>
    <cellStyle name="Normal 84 3 2 10 2 2 2 4" xfId="20393" xr:uid="{00000000-0005-0000-0000-0000B14F0000}"/>
    <cellStyle name="Normal 84 3 2 10 2 2 2 4 2" xfId="20394" xr:uid="{00000000-0005-0000-0000-0000B24F0000}"/>
    <cellStyle name="Normal 84 3 2 10 2 2 3" xfId="20395" xr:uid="{00000000-0005-0000-0000-0000B34F0000}"/>
    <cellStyle name="Normal 84 3 2 10 2 2 4" xfId="20396" xr:uid="{00000000-0005-0000-0000-0000B44F0000}"/>
    <cellStyle name="Normal 84 3 2 10 2 2 5" xfId="20397" xr:uid="{00000000-0005-0000-0000-0000B54F0000}"/>
    <cellStyle name="Normal 84 3 2 10 2 2 5 2" xfId="20398" xr:uid="{00000000-0005-0000-0000-0000B64F0000}"/>
    <cellStyle name="Normal 84 3 2 10 2 2 5 2 2" xfId="20399" xr:uid="{00000000-0005-0000-0000-0000B74F0000}"/>
    <cellStyle name="Normal 84 3 2 10 2 2 5 2 2 2" xfId="20400" xr:uid="{00000000-0005-0000-0000-0000B84F0000}"/>
    <cellStyle name="Normal 84 3 2 10 2 2 5 3" xfId="20401" xr:uid="{00000000-0005-0000-0000-0000B94F0000}"/>
    <cellStyle name="Normal 84 3 2 10 2 2 6" xfId="20402" xr:uid="{00000000-0005-0000-0000-0000BA4F0000}"/>
    <cellStyle name="Normal 84 3 2 10 2 2 7" xfId="20403" xr:uid="{00000000-0005-0000-0000-0000BB4F0000}"/>
    <cellStyle name="Normal 84 3 2 10 2 2 7 2" xfId="20404" xr:uid="{00000000-0005-0000-0000-0000BC4F0000}"/>
    <cellStyle name="Normal 84 3 2 10 2 3" xfId="20405" xr:uid="{00000000-0005-0000-0000-0000BD4F0000}"/>
    <cellStyle name="Normal 84 3 2 10 2 4" xfId="20406" xr:uid="{00000000-0005-0000-0000-0000BE4F0000}"/>
    <cellStyle name="Normal 84 3 2 10 2 5" xfId="20407" xr:uid="{00000000-0005-0000-0000-0000BF4F0000}"/>
    <cellStyle name="Normal 84 3 2 10 2 6" xfId="20408" xr:uid="{00000000-0005-0000-0000-0000C04F0000}"/>
    <cellStyle name="Normal 84 3 2 10 2 6 2" xfId="20409" xr:uid="{00000000-0005-0000-0000-0000C14F0000}"/>
    <cellStyle name="Normal 84 3 2 10 2 6 2 2" xfId="20410" xr:uid="{00000000-0005-0000-0000-0000C24F0000}"/>
    <cellStyle name="Normal 84 3 2 10 2 6 2 2 2" xfId="20411" xr:uid="{00000000-0005-0000-0000-0000C34F0000}"/>
    <cellStyle name="Normal 84 3 2 10 2 6 2 2 2 2" xfId="20412" xr:uid="{00000000-0005-0000-0000-0000C44F0000}"/>
    <cellStyle name="Normal 84 3 2 10 2 6 2 2 2 2 2" xfId="20413" xr:uid="{00000000-0005-0000-0000-0000C54F0000}"/>
    <cellStyle name="Normal 84 3 2 10 2 6 2 2 3" xfId="20414" xr:uid="{00000000-0005-0000-0000-0000C64F0000}"/>
    <cellStyle name="Normal 84 3 2 10 2 6 2 3" xfId="20415" xr:uid="{00000000-0005-0000-0000-0000C74F0000}"/>
    <cellStyle name="Normal 84 3 2 10 2 6 2 4" xfId="20416" xr:uid="{00000000-0005-0000-0000-0000C84F0000}"/>
    <cellStyle name="Normal 84 3 2 10 2 6 2 4 2" xfId="20417" xr:uid="{00000000-0005-0000-0000-0000C94F0000}"/>
    <cellStyle name="Normal 84 3 2 10 2 6 3" xfId="20418" xr:uid="{00000000-0005-0000-0000-0000CA4F0000}"/>
    <cellStyle name="Normal 84 3 2 10 2 6 3 2" xfId="20419" xr:uid="{00000000-0005-0000-0000-0000CB4F0000}"/>
    <cellStyle name="Normal 84 3 2 10 2 6 3 2 2" xfId="20420" xr:uid="{00000000-0005-0000-0000-0000CC4F0000}"/>
    <cellStyle name="Normal 84 3 2 10 2 6 3 2 2 2" xfId="20421" xr:uid="{00000000-0005-0000-0000-0000CD4F0000}"/>
    <cellStyle name="Normal 84 3 2 10 2 6 3 3" xfId="20422" xr:uid="{00000000-0005-0000-0000-0000CE4F0000}"/>
    <cellStyle name="Normal 84 3 2 10 2 6 4" xfId="20423" xr:uid="{00000000-0005-0000-0000-0000CF4F0000}"/>
    <cellStyle name="Normal 84 3 2 10 2 6 4 2" xfId="20424" xr:uid="{00000000-0005-0000-0000-0000D04F0000}"/>
    <cellStyle name="Normal 84 3 2 10 2 7" xfId="20425" xr:uid="{00000000-0005-0000-0000-0000D14F0000}"/>
    <cellStyle name="Normal 84 3 2 10 2 8" xfId="20426" xr:uid="{00000000-0005-0000-0000-0000D24F0000}"/>
    <cellStyle name="Normal 84 3 2 10 2 8 2" xfId="20427" xr:uid="{00000000-0005-0000-0000-0000D34F0000}"/>
    <cellStyle name="Normal 84 3 2 10 2 8 2 2" xfId="20428" xr:uid="{00000000-0005-0000-0000-0000D44F0000}"/>
    <cellStyle name="Normal 84 3 2 10 2 8 2 2 2" xfId="20429" xr:uid="{00000000-0005-0000-0000-0000D54F0000}"/>
    <cellStyle name="Normal 84 3 2 10 2 8 3" xfId="20430" xr:uid="{00000000-0005-0000-0000-0000D64F0000}"/>
    <cellStyle name="Normal 84 3 2 10 2 9" xfId="20431" xr:uid="{00000000-0005-0000-0000-0000D74F0000}"/>
    <cellStyle name="Normal 84 3 2 10 3" xfId="20432" xr:uid="{00000000-0005-0000-0000-0000D84F0000}"/>
    <cellStyle name="Normal 84 3 2 10 3 2" xfId="20433" xr:uid="{00000000-0005-0000-0000-0000D94F0000}"/>
    <cellStyle name="Normal 84 3 2 10 3 2 2" xfId="20434" xr:uid="{00000000-0005-0000-0000-0000DA4F0000}"/>
    <cellStyle name="Normal 84 3 2 10 3 2 2 2" xfId="20435" xr:uid="{00000000-0005-0000-0000-0000DB4F0000}"/>
    <cellStyle name="Normal 84 3 2 10 3 2 2 2 2" xfId="20436" xr:uid="{00000000-0005-0000-0000-0000DC4F0000}"/>
    <cellStyle name="Normal 84 3 2 10 3 2 2 2 2 2" xfId="20437" xr:uid="{00000000-0005-0000-0000-0000DD4F0000}"/>
    <cellStyle name="Normal 84 3 2 10 3 2 2 2 2 2 2" xfId="20438" xr:uid="{00000000-0005-0000-0000-0000DE4F0000}"/>
    <cellStyle name="Normal 84 3 2 10 3 2 2 2 3" xfId="20439" xr:uid="{00000000-0005-0000-0000-0000DF4F0000}"/>
    <cellStyle name="Normal 84 3 2 10 3 2 2 3" xfId="20440" xr:uid="{00000000-0005-0000-0000-0000E04F0000}"/>
    <cellStyle name="Normal 84 3 2 10 3 2 2 4" xfId="20441" xr:uid="{00000000-0005-0000-0000-0000E14F0000}"/>
    <cellStyle name="Normal 84 3 2 10 3 2 2 4 2" xfId="20442" xr:uid="{00000000-0005-0000-0000-0000E24F0000}"/>
    <cellStyle name="Normal 84 3 2 10 3 2 3" xfId="20443" xr:uid="{00000000-0005-0000-0000-0000E34F0000}"/>
    <cellStyle name="Normal 84 3 2 10 3 2 3 2" xfId="20444" xr:uid="{00000000-0005-0000-0000-0000E44F0000}"/>
    <cellStyle name="Normal 84 3 2 10 3 2 3 2 2" xfId="20445" xr:uid="{00000000-0005-0000-0000-0000E54F0000}"/>
    <cellStyle name="Normal 84 3 2 10 3 2 3 2 2 2" xfId="20446" xr:uid="{00000000-0005-0000-0000-0000E64F0000}"/>
    <cellStyle name="Normal 84 3 2 10 3 2 3 3" xfId="20447" xr:uid="{00000000-0005-0000-0000-0000E74F0000}"/>
    <cellStyle name="Normal 84 3 2 10 3 2 4" xfId="20448" xr:uid="{00000000-0005-0000-0000-0000E84F0000}"/>
    <cellStyle name="Normal 84 3 2 10 3 2 4 2" xfId="20449" xr:uid="{00000000-0005-0000-0000-0000E94F0000}"/>
    <cellStyle name="Normal 84 3 2 10 3 3" xfId="20450" xr:uid="{00000000-0005-0000-0000-0000EA4F0000}"/>
    <cellStyle name="Normal 84 3 2 10 3 4" xfId="20451" xr:uid="{00000000-0005-0000-0000-0000EB4F0000}"/>
    <cellStyle name="Normal 84 3 2 10 3 5" xfId="20452" xr:uid="{00000000-0005-0000-0000-0000EC4F0000}"/>
    <cellStyle name="Normal 84 3 2 10 3 5 2" xfId="20453" xr:uid="{00000000-0005-0000-0000-0000ED4F0000}"/>
    <cellStyle name="Normal 84 3 2 10 3 5 2 2" xfId="20454" xr:uid="{00000000-0005-0000-0000-0000EE4F0000}"/>
    <cellStyle name="Normal 84 3 2 10 3 5 2 2 2" xfId="20455" xr:uid="{00000000-0005-0000-0000-0000EF4F0000}"/>
    <cellStyle name="Normal 84 3 2 10 3 5 3" xfId="20456" xr:uid="{00000000-0005-0000-0000-0000F04F0000}"/>
    <cellStyle name="Normal 84 3 2 10 3 6" xfId="20457" xr:uid="{00000000-0005-0000-0000-0000F14F0000}"/>
    <cellStyle name="Normal 84 3 2 10 3 7" xfId="20458" xr:uid="{00000000-0005-0000-0000-0000F24F0000}"/>
    <cellStyle name="Normal 84 3 2 10 3 7 2" xfId="20459" xr:uid="{00000000-0005-0000-0000-0000F34F0000}"/>
    <cellStyle name="Normal 84 3 2 10 4" xfId="20460" xr:uid="{00000000-0005-0000-0000-0000F44F0000}"/>
    <cellStyle name="Normal 84 3 2 10 5" xfId="20461" xr:uid="{00000000-0005-0000-0000-0000F54F0000}"/>
    <cellStyle name="Normal 84 3 2 10 6" xfId="20462" xr:uid="{00000000-0005-0000-0000-0000F64F0000}"/>
    <cellStyle name="Normal 84 3 2 10 6 2" xfId="20463" xr:uid="{00000000-0005-0000-0000-0000F74F0000}"/>
    <cellStyle name="Normal 84 3 2 10 6 2 2" xfId="20464" xr:uid="{00000000-0005-0000-0000-0000F84F0000}"/>
    <cellStyle name="Normal 84 3 2 10 6 2 2 2" xfId="20465" xr:uid="{00000000-0005-0000-0000-0000F94F0000}"/>
    <cellStyle name="Normal 84 3 2 10 6 2 2 2 2" xfId="20466" xr:uid="{00000000-0005-0000-0000-0000FA4F0000}"/>
    <cellStyle name="Normal 84 3 2 10 6 2 2 2 2 2" xfId="20467" xr:uid="{00000000-0005-0000-0000-0000FB4F0000}"/>
    <cellStyle name="Normal 84 3 2 10 6 2 2 3" xfId="20468" xr:uid="{00000000-0005-0000-0000-0000FC4F0000}"/>
    <cellStyle name="Normal 84 3 2 10 6 2 3" xfId="20469" xr:uid="{00000000-0005-0000-0000-0000FD4F0000}"/>
    <cellStyle name="Normal 84 3 2 10 6 2 4" xfId="20470" xr:uid="{00000000-0005-0000-0000-0000FE4F0000}"/>
    <cellStyle name="Normal 84 3 2 10 6 2 4 2" xfId="20471" xr:uid="{00000000-0005-0000-0000-0000FF4F0000}"/>
    <cellStyle name="Normal 84 3 2 10 6 3" xfId="20472" xr:uid="{00000000-0005-0000-0000-000000500000}"/>
    <cellStyle name="Normal 84 3 2 10 6 3 2" xfId="20473" xr:uid="{00000000-0005-0000-0000-000001500000}"/>
    <cellStyle name="Normal 84 3 2 10 6 3 2 2" xfId="20474" xr:uid="{00000000-0005-0000-0000-000002500000}"/>
    <cellStyle name="Normal 84 3 2 10 6 3 2 2 2" xfId="20475" xr:uid="{00000000-0005-0000-0000-000003500000}"/>
    <cellStyle name="Normal 84 3 2 10 6 3 3" xfId="20476" xr:uid="{00000000-0005-0000-0000-000004500000}"/>
    <cellStyle name="Normal 84 3 2 10 6 4" xfId="20477" xr:uid="{00000000-0005-0000-0000-000005500000}"/>
    <cellStyle name="Normal 84 3 2 10 6 4 2" xfId="20478" xr:uid="{00000000-0005-0000-0000-000006500000}"/>
    <cellStyle name="Normal 84 3 2 10 7" xfId="20479" xr:uid="{00000000-0005-0000-0000-000007500000}"/>
    <cellStyle name="Normal 84 3 2 10 8" xfId="20480" xr:uid="{00000000-0005-0000-0000-000008500000}"/>
    <cellStyle name="Normal 84 3 2 10 8 2" xfId="20481" xr:uid="{00000000-0005-0000-0000-000009500000}"/>
    <cellStyle name="Normal 84 3 2 10 8 2 2" xfId="20482" xr:uid="{00000000-0005-0000-0000-00000A500000}"/>
    <cellStyle name="Normal 84 3 2 10 8 2 2 2" xfId="20483" xr:uid="{00000000-0005-0000-0000-00000B500000}"/>
    <cellStyle name="Normal 84 3 2 10 8 3" xfId="20484" xr:uid="{00000000-0005-0000-0000-00000C500000}"/>
    <cellStyle name="Normal 84 3 2 10 9" xfId="20485" xr:uid="{00000000-0005-0000-0000-00000D500000}"/>
    <cellStyle name="Normal 84 3 2 11" xfId="20486" xr:uid="{00000000-0005-0000-0000-00000E500000}"/>
    <cellStyle name="Normal 84 3 2 11 2" xfId="20487" xr:uid="{00000000-0005-0000-0000-00000F500000}"/>
    <cellStyle name="Normal 84 3 2 11 2 2" xfId="20488" xr:uid="{00000000-0005-0000-0000-000010500000}"/>
    <cellStyle name="Normal 84 3 2 11 2 2 2" xfId="20489" xr:uid="{00000000-0005-0000-0000-000011500000}"/>
    <cellStyle name="Normal 84 3 2 11 2 2 2 2" xfId="20490" xr:uid="{00000000-0005-0000-0000-000012500000}"/>
    <cellStyle name="Normal 84 3 2 11 2 2 2 2 2" xfId="20491" xr:uid="{00000000-0005-0000-0000-000013500000}"/>
    <cellStyle name="Normal 84 3 2 11 2 2 2 2 2 2" xfId="20492" xr:uid="{00000000-0005-0000-0000-000014500000}"/>
    <cellStyle name="Normal 84 3 2 11 2 2 2 3" xfId="20493" xr:uid="{00000000-0005-0000-0000-000015500000}"/>
    <cellStyle name="Normal 84 3 2 11 2 2 3" xfId="20494" xr:uid="{00000000-0005-0000-0000-000016500000}"/>
    <cellStyle name="Normal 84 3 2 11 2 2 4" xfId="20495" xr:uid="{00000000-0005-0000-0000-000017500000}"/>
    <cellStyle name="Normal 84 3 2 11 2 2 4 2" xfId="20496" xr:uid="{00000000-0005-0000-0000-000018500000}"/>
    <cellStyle name="Normal 84 3 2 11 2 3" xfId="20497" xr:uid="{00000000-0005-0000-0000-000019500000}"/>
    <cellStyle name="Normal 84 3 2 11 2 3 2" xfId="20498" xr:uid="{00000000-0005-0000-0000-00001A500000}"/>
    <cellStyle name="Normal 84 3 2 11 2 3 2 2" xfId="20499" xr:uid="{00000000-0005-0000-0000-00001B500000}"/>
    <cellStyle name="Normal 84 3 2 11 2 3 2 2 2" xfId="20500" xr:uid="{00000000-0005-0000-0000-00001C500000}"/>
    <cellStyle name="Normal 84 3 2 11 2 3 3" xfId="20501" xr:uid="{00000000-0005-0000-0000-00001D500000}"/>
    <cellStyle name="Normal 84 3 2 11 2 4" xfId="20502" xr:uid="{00000000-0005-0000-0000-00001E500000}"/>
    <cellStyle name="Normal 84 3 2 11 2 4 2" xfId="20503" xr:uid="{00000000-0005-0000-0000-00001F500000}"/>
    <cellStyle name="Normal 84 3 2 11 3" xfId="20504" xr:uid="{00000000-0005-0000-0000-000020500000}"/>
    <cellStyle name="Normal 84 3 2 11 4" xfId="20505" xr:uid="{00000000-0005-0000-0000-000021500000}"/>
    <cellStyle name="Normal 84 3 2 11 5" xfId="20506" xr:uid="{00000000-0005-0000-0000-000022500000}"/>
    <cellStyle name="Normal 84 3 2 11 5 2" xfId="20507" xr:uid="{00000000-0005-0000-0000-000023500000}"/>
    <cellStyle name="Normal 84 3 2 11 5 2 2" xfId="20508" xr:uid="{00000000-0005-0000-0000-000024500000}"/>
    <cellStyle name="Normal 84 3 2 11 5 2 2 2" xfId="20509" xr:uid="{00000000-0005-0000-0000-000025500000}"/>
    <cellStyle name="Normal 84 3 2 11 5 3" xfId="20510" xr:uid="{00000000-0005-0000-0000-000026500000}"/>
    <cellStyle name="Normal 84 3 2 11 6" xfId="20511" xr:uid="{00000000-0005-0000-0000-000027500000}"/>
    <cellStyle name="Normal 84 3 2 11 7" xfId="20512" xr:uid="{00000000-0005-0000-0000-000028500000}"/>
    <cellStyle name="Normal 84 3 2 11 7 2" xfId="20513" xr:uid="{00000000-0005-0000-0000-000029500000}"/>
    <cellStyle name="Normal 84 3 2 12" xfId="20514" xr:uid="{00000000-0005-0000-0000-00002A500000}"/>
    <cellStyle name="Normal 84 3 2 13" xfId="20515" xr:uid="{00000000-0005-0000-0000-00002B500000}"/>
    <cellStyle name="Normal 84 3 2 14" xfId="20516" xr:uid="{00000000-0005-0000-0000-00002C500000}"/>
    <cellStyle name="Normal 84 3 2 14 2" xfId="20517" xr:uid="{00000000-0005-0000-0000-00002D500000}"/>
    <cellStyle name="Normal 84 3 2 15" xfId="20518" xr:uid="{00000000-0005-0000-0000-00002E500000}"/>
    <cellStyle name="Normal 84 3 2 15 2" xfId="20519" xr:uid="{00000000-0005-0000-0000-00002F500000}"/>
    <cellStyle name="Normal 84 3 2 15 2 2" xfId="20520" xr:uid="{00000000-0005-0000-0000-000030500000}"/>
    <cellStyle name="Normal 84 3 2 15 2 2 2" xfId="20521" xr:uid="{00000000-0005-0000-0000-000031500000}"/>
    <cellStyle name="Normal 84 3 2 15 2 2 2 2" xfId="20522" xr:uid="{00000000-0005-0000-0000-000032500000}"/>
    <cellStyle name="Normal 84 3 2 15 2 2 2 2 2" xfId="20523" xr:uid="{00000000-0005-0000-0000-000033500000}"/>
    <cellStyle name="Normal 84 3 2 15 2 2 3" xfId="20524" xr:uid="{00000000-0005-0000-0000-000034500000}"/>
    <cellStyle name="Normal 84 3 2 15 2 3" xfId="20525" xr:uid="{00000000-0005-0000-0000-000035500000}"/>
    <cellStyle name="Normal 84 3 2 15 2 4" xfId="20526" xr:uid="{00000000-0005-0000-0000-000036500000}"/>
    <cellStyle name="Normal 84 3 2 15 2 4 2" xfId="20527" xr:uid="{00000000-0005-0000-0000-000037500000}"/>
    <cellStyle name="Normal 84 3 2 15 3" xfId="20528" xr:uid="{00000000-0005-0000-0000-000038500000}"/>
    <cellStyle name="Normal 84 3 2 15 3 2" xfId="20529" xr:uid="{00000000-0005-0000-0000-000039500000}"/>
    <cellStyle name="Normal 84 3 2 15 3 2 2" xfId="20530" xr:uid="{00000000-0005-0000-0000-00003A500000}"/>
    <cellStyle name="Normal 84 3 2 15 3 2 2 2" xfId="20531" xr:uid="{00000000-0005-0000-0000-00003B500000}"/>
    <cellStyle name="Normal 84 3 2 15 3 3" xfId="20532" xr:uid="{00000000-0005-0000-0000-00003C500000}"/>
    <cellStyle name="Normal 84 3 2 15 4" xfId="20533" xr:uid="{00000000-0005-0000-0000-00003D500000}"/>
    <cellStyle name="Normal 84 3 2 15 4 2" xfId="20534" xr:uid="{00000000-0005-0000-0000-00003E500000}"/>
    <cellStyle name="Normal 84 3 2 16" xfId="20535" xr:uid="{00000000-0005-0000-0000-00003F500000}"/>
    <cellStyle name="Normal 84 3 2 17" xfId="20536" xr:uid="{00000000-0005-0000-0000-000040500000}"/>
    <cellStyle name="Normal 84 3 2 17 2" xfId="20537" xr:uid="{00000000-0005-0000-0000-000041500000}"/>
    <cellStyle name="Normal 84 3 2 17 2 2" xfId="20538" xr:uid="{00000000-0005-0000-0000-000042500000}"/>
    <cellStyle name="Normal 84 3 2 17 2 2 2" xfId="20539" xr:uid="{00000000-0005-0000-0000-000043500000}"/>
    <cellStyle name="Normal 84 3 2 17 3" xfId="20540" xr:uid="{00000000-0005-0000-0000-000044500000}"/>
    <cellStyle name="Normal 84 3 2 18" xfId="20541" xr:uid="{00000000-0005-0000-0000-000045500000}"/>
    <cellStyle name="Normal 84 3 2 19" xfId="20542" xr:uid="{00000000-0005-0000-0000-000046500000}"/>
    <cellStyle name="Normal 84 3 2 19 2" xfId="20543" xr:uid="{00000000-0005-0000-0000-000047500000}"/>
    <cellStyle name="Normal 84 3 2 2" xfId="20544" xr:uid="{00000000-0005-0000-0000-000048500000}"/>
    <cellStyle name="Normal 84 3 2 2 10" xfId="20545" xr:uid="{00000000-0005-0000-0000-000049500000}"/>
    <cellStyle name="Normal 84 3 2 2 11" xfId="20546" xr:uid="{00000000-0005-0000-0000-00004A500000}"/>
    <cellStyle name="Normal 84 3 2 2 12" xfId="20547" xr:uid="{00000000-0005-0000-0000-00004B500000}"/>
    <cellStyle name="Normal 84 3 2 2 13" xfId="20548" xr:uid="{00000000-0005-0000-0000-00004C500000}"/>
    <cellStyle name="Normal 84 3 2 2 14" xfId="20549" xr:uid="{00000000-0005-0000-0000-00004D500000}"/>
    <cellStyle name="Normal 84 3 2 2 15" xfId="20550" xr:uid="{00000000-0005-0000-0000-00004E500000}"/>
    <cellStyle name="Normal 84 3 2 2 2" xfId="20551" xr:uid="{00000000-0005-0000-0000-00004F500000}"/>
    <cellStyle name="Normal 84 3 2 2 2 10" xfId="20552" xr:uid="{00000000-0005-0000-0000-000050500000}"/>
    <cellStyle name="Normal 84 3 2 2 2 2" xfId="20553" xr:uid="{00000000-0005-0000-0000-000051500000}"/>
    <cellStyle name="Normal 84 3 2 2 2 3" xfId="20554" xr:uid="{00000000-0005-0000-0000-000052500000}"/>
    <cellStyle name="Normal 84 3 2 2 2 4" xfId="20555" xr:uid="{00000000-0005-0000-0000-000053500000}"/>
    <cellStyle name="Normal 84 3 2 2 2 5" xfId="20556" xr:uid="{00000000-0005-0000-0000-000054500000}"/>
    <cellStyle name="Normal 84 3 2 2 2 6" xfId="20557" xr:uid="{00000000-0005-0000-0000-000055500000}"/>
    <cellStyle name="Normal 84 3 2 2 2 7" xfId="20558" xr:uid="{00000000-0005-0000-0000-000056500000}"/>
    <cellStyle name="Normal 84 3 2 2 2 8" xfId="20559" xr:uid="{00000000-0005-0000-0000-000057500000}"/>
    <cellStyle name="Normal 84 3 2 2 2 9" xfId="20560" xr:uid="{00000000-0005-0000-0000-000058500000}"/>
    <cellStyle name="Normal 84 3 2 2 3" xfId="20561" xr:uid="{00000000-0005-0000-0000-000059500000}"/>
    <cellStyle name="Normal 84 3 2 2 3 10" xfId="20562" xr:uid="{00000000-0005-0000-0000-00005A500000}"/>
    <cellStyle name="Normal 84 3 2 2 3 2" xfId="20563" xr:uid="{00000000-0005-0000-0000-00005B500000}"/>
    <cellStyle name="Normal 84 3 2 2 3 3" xfId="20564" xr:uid="{00000000-0005-0000-0000-00005C500000}"/>
    <cellStyle name="Normal 84 3 2 2 3 4" xfId="20565" xr:uid="{00000000-0005-0000-0000-00005D500000}"/>
    <cellStyle name="Normal 84 3 2 2 3 5" xfId="20566" xr:uid="{00000000-0005-0000-0000-00005E500000}"/>
    <cellStyle name="Normal 84 3 2 2 3 6" xfId="20567" xr:uid="{00000000-0005-0000-0000-00005F500000}"/>
    <cellStyle name="Normal 84 3 2 2 3 7" xfId="20568" xr:uid="{00000000-0005-0000-0000-000060500000}"/>
    <cellStyle name="Normal 84 3 2 2 3 8" xfId="20569" xr:uid="{00000000-0005-0000-0000-000061500000}"/>
    <cellStyle name="Normal 84 3 2 2 3 9" xfId="20570" xr:uid="{00000000-0005-0000-0000-000062500000}"/>
    <cellStyle name="Normal 84 3 2 2 4" xfId="20571" xr:uid="{00000000-0005-0000-0000-000063500000}"/>
    <cellStyle name="Normal 84 3 2 2 5" xfId="20572" xr:uid="{00000000-0005-0000-0000-000064500000}"/>
    <cellStyle name="Normal 84 3 2 2 6" xfId="20573" xr:uid="{00000000-0005-0000-0000-000065500000}"/>
    <cellStyle name="Normal 84 3 2 2 7" xfId="20574" xr:uid="{00000000-0005-0000-0000-000066500000}"/>
    <cellStyle name="Normal 84 3 2 2 8" xfId="20575" xr:uid="{00000000-0005-0000-0000-000067500000}"/>
    <cellStyle name="Normal 84 3 2 2 9" xfId="20576" xr:uid="{00000000-0005-0000-0000-000068500000}"/>
    <cellStyle name="Normal 84 3 2 20" xfId="20577" xr:uid="{00000000-0005-0000-0000-000069500000}"/>
    <cellStyle name="Normal 84 3 2 3" xfId="20578" xr:uid="{00000000-0005-0000-0000-00006A500000}"/>
    <cellStyle name="Normal 84 3 2 3 10" xfId="20579" xr:uid="{00000000-0005-0000-0000-00006B500000}"/>
    <cellStyle name="Normal 84 3 2 3 11" xfId="20580" xr:uid="{00000000-0005-0000-0000-00006C500000}"/>
    <cellStyle name="Normal 84 3 2 3 11 2" xfId="20581" xr:uid="{00000000-0005-0000-0000-00006D500000}"/>
    <cellStyle name="Normal 84 3 2 3 11 2 2" xfId="20582" xr:uid="{00000000-0005-0000-0000-00006E500000}"/>
    <cellStyle name="Normal 84 3 2 3 11 2 2 2" xfId="20583" xr:uid="{00000000-0005-0000-0000-00006F500000}"/>
    <cellStyle name="Normal 84 3 2 3 11 3" xfId="20584" xr:uid="{00000000-0005-0000-0000-000070500000}"/>
    <cellStyle name="Normal 84 3 2 3 12" xfId="20585" xr:uid="{00000000-0005-0000-0000-000071500000}"/>
    <cellStyle name="Normal 84 3 2 3 13" xfId="20586" xr:uid="{00000000-0005-0000-0000-000072500000}"/>
    <cellStyle name="Normal 84 3 2 3 13 2" xfId="20587" xr:uid="{00000000-0005-0000-0000-000073500000}"/>
    <cellStyle name="Normal 84 3 2 3 2" xfId="20588" xr:uid="{00000000-0005-0000-0000-000074500000}"/>
    <cellStyle name="Normal 84 3 2 3 2 10" xfId="20589" xr:uid="{00000000-0005-0000-0000-000075500000}"/>
    <cellStyle name="Normal 84 3 2 3 2 10 2" xfId="20590" xr:uid="{00000000-0005-0000-0000-000076500000}"/>
    <cellStyle name="Normal 84 3 2 3 2 10 2 2" xfId="20591" xr:uid="{00000000-0005-0000-0000-000077500000}"/>
    <cellStyle name="Normal 84 3 2 3 2 10 2 2 2" xfId="20592" xr:uid="{00000000-0005-0000-0000-000078500000}"/>
    <cellStyle name="Normal 84 3 2 3 2 10 3" xfId="20593" xr:uid="{00000000-0005-0000-0000-000079500000}"/>
    <cellStyle name="Normal 84 3 2 3 2 11" xfId="20594" xr:uid="{00000000-0005-0000-0000-00007A500000}"/>
    <cellStyle name="Normal 84 3 2 3 2 12" xfId="20595" xr:uid="{00000000-0005-0000-0000-00007B500000}"/>
    <cellStyle name="Normal 84 3 2 3 2 12 2" xfId="20596" xr:uid="{00000000-0005-0000-0000-00007C500000}"/>
    <cellStyle name="Normal 84 3 2 3 2 2" xfId="20597" xr:uid="{00000000-0005-0000-0000-00007D500000}"/>
    <cellStyle name="Normal 84 3 2 3 2 2 10" xfId="20598" xr:uid="{00000000-0005-0000-0000-00007E500000}"/>
    <cellStyle name="Normal 84 3 2 3 2 2 10 2" xfId="20599" xr:uid="{00000000-0005-0000-0000-00007F500000}"/>
    <cellStyle name="Normal 84 3 2 3 2 2 2" xfId="20600" xr:uid="{00000000-0005-0000-0000-000080500000}"/>
    <cellStyle name="Normal 84 3 2 3 2 2 2 10" xfId="20601" xr:uid="{00000000-0005-0000-0000-000081500000}"/>
    <cellStyle name="Normal 84 3 2 3 2 2 2 10 2" xfId="20602" xr:uid="{00000000-0005-0000-0000-000082500000}"/>
    <cellStyle name="Normal 84 3 2 3 2 2 2 2" xfId="20603" xr:uid="{00000000-0005-0000-0000-000083500000}"/>
    <cellStyle name="Normal 84 3 2 3 2 2 2 2 2" xfId="20604" xr:uid="{00000000-0005-0000-0000-000084500000}"/>
    <cellStyle name="Normal 84 3 2 3 2 2 2 2 2 2" xfId="20605" xr:uid="{00000000-0005-0000-0000-000085500000}"/>
    <cellStyle name="Normal 84 3 2 3 2 2 2 2 2 2 2" xfId="20606" xr:uid="{00000000-0005-0000-0000-000086500000}"/>
    <cellStyle name="Normal 84 3 2 3 2 2 2 2 2 2 2 2" xfId="20607" xr:uid="{00000000-0005-0000-0000-000087500000}"/>
    <cellStyle name="Normal 84 3 2 3 2 2 2 2 2 2 2 2 2" xfId="20608" xr:uid="{00000000-0005-0000-0000-000088500000}"/>
    <cellStyle name="Normal 84 3 2 3 2 2 2 2 2 2 2 2 2 2" xfId="20609" xr:uid="{00000000-0005-0000-0000-000089500000}"/>
    <cellStyle name="Normal 84 3 2 3 2 2 2 2 2 2 2 3" xfId="20610" xr:uid="{00000000-0005-0000-0000-00008A500000}"/>
    <cellStyle name="Normal 84 3 2 3 2 2 2 2 2 2 3" xfId="20611" xr:uid="{00000000-0005-0000-0000-00008B500000}"/>
    <cellStyle name="Normal 84 3 2 3 2 2 2 2 2 2 4" xfId="20612" xr:uid="{00000000-0005-0000-0000-00008C500000}"/>
    <cellStyle name="Normal 84 3 2 3 2 2 2 2 2 2 4 2" xfId="20613" xr:uid="{00000000-0005-0000-0000-00008D500000}"/>
    <cellStyle name="Normal 84 3 2 3 2 2 2 2 2 3" xfId="20614" xr:uid="{00000000-0005-0000-0000-00008E500000}"/>
    <cellStyle name="Normal 84 3 2 3 2 2 2 2 2 3 2" xfId="20615" xr:uid="{00000000-0005-0000-0000-00008F500000}"/>
    <cellStyle name="Normal 84 3 2 3 2 2 2 2 2 3 2 2" xfId="20616" xr:uid="{00000000-0005-0000-0000-000090500000}"/>
    <cellStyle name="Normal 84 3 2 3 2 2 2 2 2 3 2 2 2" xfId="20617" xr:uid="{00000000-0005-0000-0000-000091500000}"/>
    <cellStyle name="Normal 84 3 2 3 2 2 2 2 2 3 3" xfId="20618" xr:uid="{00000000-0005-0000-0000-000092500000}"/>
    <cellStyle name="Normal 84 3 2 3 2 2 2 2 2 4" xfId="20619" xr:uid="{00000000-0005-0000-0000-000093500000}"/>
    <cellStyle name="Normal 84 3 2 3 2 2 2 2 2 4 2" xfId="20620" xr:uid="{00000000-0005-0000-0000-000094500000}"/>
    <cellStyle name="Normal 84 3 2 3 2 2 2 2 3" xfId="20621" xr:uid="{00000000-0005-0000-0000-000095500000}"/>
    <cellStyle name="Normal 84 3 2 3 2 2 2 2 4" xfId="20622" xr:uid="{00000000-0005-0000-0000-000096500000}"/>
    <cellStyle name="Normal 84 3 2 3 2 2 2 2 5" xfId="20623" xr:uid="{00000000-0005-0000-0000-000097500000}"/>
    <cellStyle name="Normal 84 3 2 3 2 2 2 2 5 2" xfId="20624" xr:uid="{00000000-0005-0000-0000-000098500000}"/>
    <cellStyle name="Normal 84 3 2 3 2 2 2 2 5 2 2" xfId="20625" xr:uid="{00000000-0005-0000-0000-000099500000}"/>
    <cellStyle name="Normal 84 3 2 3 2 2 2 2 5 2 2 2" xfId="20626" xr:uid="{00000000-0005-0000-0000-00009A500000}"/>
    <cellStyle name="Normal 84 3 2 3 2 2 2 2 5 3" xfId="20627" xr:uid="{00000000-0005-0000-0000-00009B500000}"/>
    <cellStyle name="Normal 84 3 2 3 2 2 2 2 6" xfId="20628" xr:uid="{00000000-0005-0000-0000-00009C500000}"/>
    <cellStyle name="Normal 84 3 2 3 2 2 2 2 7" xfId="20629" xr:uid="{00000000-0005-0000-0000-00009D500000}"/>
    <cellStyle name="Normal 84 3 2 3 2 2 2 2 7 2" xfId="20630" xr:uid="{00000000-0005-0000-0000-00009E500000}"/>
    <cellStyle name="Normal 84 3 2 3 2 2 2 3" xfId="20631" xr:uid="{00000000-0005-0000-0000-00009F500000}"/>
    <cellStyle name="Normal 84 3 2 3 2 2 2 4" xfId="20632" xr:uid="{00000000-0005-0000-0000-0000A0500000}"/>
    <cellStyle name="Normal 84 3 2 3 2 2 2 5" xfId="20633" xr:uid="{00000000-0005-0000-0000-0000A1500000}"/>
    <cellStyle name="Normal 84 3 2 3 2 2 2 6" xfId="20634" xr:uid="{00000000-0005-0000-0000-0000A2500000}"/>
    <cellStyle name="Normal 84 3 2 3 2 2 2 6 2" xfId="20635" xr:uid="{00000000-0005-0000-0000-0000A3500000}"/>
    <cellStyle name="Normal 84 3 2 3 2 2 2 6 2 2" xfId="20636" xr:uid="{00000000-0005-0000-0000-0000A4500000}"/>
    <cellStyle name="Normal 84 3 2 3 2 2 2 6 2 2 2" xfId="20637" xr:uid="{00000000-0005-0000-0000-0000A5500000}"/>
    <cellStyle name="Normal 84 3 2 3 2 2 2 6 2 2 2 2" xfId="20638" xr:uid="{00000000-0005-0000-0000-0000A6500000}"/>
    <cellStyle name="Normal 84 3 2 3 2 2 2 6 2 2 2 2 2" xfId="20639" xr:uid="{00000000-0005-0000-0000-0000A7500000}"/>
    <cellStyle name="Normal 84 3 2 3 2 2 2 6 2 2 3" xfId="20640" xr:uid="{00000000-0005-0000-0000-0000A8500000}"/>
    <cellStyle name="Normal 84 3 2 3 2 2 2 6 2 3" xfId="20641" xr:uid="{00000000-0005-0000-0000-0000A9500000}"/>
    <cellStyle name="Normal 84 3 2 3 2 2 2 6 2 4" xfId="20642" xr:uid="{00000000-0005-0000-0000-0000AA500000}"/>
    <cellStyle name="Normal 84 3 2 3 2 2 2 6 2 4 2" xfId="20643" xr:uid="{00000000-0005-0000-0000-0000AB500000}"/>
    <cellStyle name="Normal 84 3 2 3 2 2 2 6 3" xfId="20644" xr:uid="{00000000-0005-0000-0000-0000AC500000}"/>
    <cellStyle name="Normal 84 3 2 3 2 2 2 6 3 2" xfId="20645" xr:uid="{00000000-0005-0000-0000-0000AD500000}"/>
    <cellStyle name="Normal 84 3 2 3 2 2 2 6 3 2 2" xfId="20646" xr:uid="{00000000-0005-0000-0000-0000AE500000}"/>
    <cellStyle name="Normal 84 3 2 3 2 2 2 6 3 2 2 2" xfId="20647" xr:uid="{00000000-0005-0000-0000-0000AF500000}"/>
    <cellStyle name="Normal 84 3 2 3 2 2 2 6 3 3" xfId="20648" xr:uid="{00000000-0005-0000-0000-0000B0500000}"/>
    <cellStyle name="Normal 84 3 2 3 2 2 2 6 4" xfId="20649" xr:uid="{00000000-0005-0000-0000-0000B1500000}"/>
    <cellStyle name="Normal 84 3 2 3 2 2 2 6 4 2" xfId="20650" xr:uid="{00000000-0005-0000-0000-0000B2500000}"/>
    <cellStyle name="Normal 84 3 2 3 2 2 2 7" xfId="20651" xr:uid="{00000000-0005-0000-0000-0000B3500000}"/>
    <cellStyle name="Normal 84 3 2 3 2 2 2 8" xfId="20652" xr:uid="{00000000-0005-0000-0000-0000B4500000}"/>
    <cellStyle name="Normal 84 3 2 3 2 2 2 8 2" xfId="20653" xr:uid="{00000000-0005-0000-0000-0000B5500000}"/>
    <cellStyle name="Normal 84 3 2 3 2 2 2 8 2 2" xfId="20654" xr:uid="{00000000-0005-0000-0000-0000B6500000}"/>
    <cellStyle name="Normal 84 3 2 3 2 2 2 8 2 2 2" xfId="20655" xr:uid="{00000000-0005-0000-0000-0000B7500000}"/>
    <cellStyle name="Normal 84 3 2 3 2 2 2 8 3" xfId="20656" xr:uid="{00000000-0005-0000-0000-0000B8500000}"/>
    <cellStyle name="Normal 84 3 2 3 2 2 2 9" xfId="20657" xr:uid="{00000000-0005-0000-0000-0000B9500000}"/>
    <cellStyle name="Normal 84 3 2 3 2 2 3" xfId="20658" xr:uid="{00000000-0005-0000-0000-0000BA500000}"/>
    <cellStyle name="Normal 84 3 2 3 2 2 3 2" xfId="20659" xr:uid="{00000000-0005-0000-0000-0000BB500000}"/>
    <cellStyle name="Normal 84 3 2 3 2 2 3 2 2" xfId="20660" xr:uid="{00000000-0005-0000-0000-0000BC500000}"/>
    <cellStyle name="Normal 84 3 2 3 2 2 3 2 2 2" xfId="20661" xr:uid="{00000000-0005-0000-0000-0000BD500000}"/>
    <cellStyle name="Normal 84 3 2 3 2 2 3 2 2 2 2" xfId="20662" xr:uid="{00000000-0005-0000-0000-0000BE500000}"/>
    <cellStyle name="Normal 84 3 2 3 2 2 3 2 2 2 2 2" xfId="20663" xr:uid="{00000000-0005-0000-0000-0000BF500000}"/>
    <cellStyle name="Normal 84 3 2 3 2 2 3 2 2 2 2 2 2" xfId="20664" xr:uid="{00000000-0005-0000-0000-0000C0500000}"/>
    <cellStyle name="Normal 84 3 2 3 2 2 3 2 2 2 3" xfId="20665" xr:uid="{00000000-0005-0000-0000-0000C1500000}"/>
    <cellStyle name="Normal 84 3 2 3 2 2 3 2 2 3" xfId="20666" xr:uid="{00000000-0005-0000-0000-0000C2500000}"/>
    <cellStyle name="Normal 84 3 2 3 2 2 3 2 2 4" xfId="20667" xr:uid="{00000000-0005-0000-0000-0000C3500000}"/>
    <cellStyle name="Normal 84 3 2 3 2 2 3 2 2 4 2" xfId="20668" xr:uid="{00000000-0005-0000-0000-0000C4500000}"/>
    <cellStyle name="Normal 84 3 2 3 2 2 3 2 3" xfId="20669" xr:uid="{00000000-0005-0000-0000-0000C5500000}"/>
    <cellStyle name="Normal 84 3 2 3 2 2 3 2 3 2" xfId="20670" xr:uid="{00000000-0005-0000-0000-0000C6500000}"/>
    <cellStyle name="Normal 84 3 2 3 2 2 3 2 3 2 2" xfId="20671" xr:uid="{00000000-0005-0000-0000-0000C7500000}"/>
    <cellStyle name="Normal 84 3 2 3 2 2 3 2 3 2 2 2" xfId="20672" xr:uid="{00000000-0005-0000-0000-0000C8500000}"/>
    <cellStyle name="Normal 84 3 2 3 2 2 3 2 3 3" xfId="20673" xr:uid="{00000000-0005-0000-0000-0000C9500000}"/>
    <cellStyle name="Normal 84 3 2 3 2 2 3 2 4" xfId="20674" xr:uid="{00000000-0005-0000-0000-0000CA500000}"/>
    <cellStyle name="Normal 84 3 2 3 2 2 3 2 4 2" xfId="20675" xr:uid="{00000000-0005-0000-0000-0000CB500000}"/>
    <cellStyle name="Normal 84 3 2 3 2 2 3 3" xfId="20676" xr:uid="{00000000-0005-0000-0000-0000CC500000}"/>
    <cellStyle name="Normal 84 3 2 3 2 2 3 4" xfId="20677" xr:uid="{00000000-0005-0000-0000-0000CD500000}"/>
    <cellStyle name="Normal 84 3 2 3 2 2 3 5" xfId="20678" xr:uid="{00000000-0005-0000-0000-0000CE500000}"/>
    <cellStyle name="Normal 84 3 2 3 2 2 3 5 2" xfId="20679" xr:uid="{00000000-0005-0000-0000-0000CF500000}"/>
    <cellStyle name="Normal 84 3 2 3 2 2 3 5 2 2" xfId="20680" xr:uid="{00000000-0005-0000-0000-0000D0500000}"/>
    <cellStyle name="Normal 84 3 2 3 2 2 3 5 2 2 2" xfId="20681" xr:uid="{00000000-0005-0000-0000-0000D1500000}"/>
    <cellStyle name="Normal 84 3 2 3 2 2 3 5 3" xfId="20682" xr:uid="{00000000-0005-0000-0000-0000D2500000}"/>
    <cellStyle name="Normal 84 3 2 3 2 2 3 6" xfId="20683" xr:uid="{00000000-0005-0000-0000-0000D3500000}"/>
    <cellStyle name="Normal 84 3 2 3 2 2 3 7" xfId="20684" xr:uid="{00000000-0005-0000-0000-0000D4500000}"/>
    <cellStyle name="Normal 84 3 2 3 2 2 3 7 2" xfId="20685" xr:uid="{00000000-0005-0000-0000-0000D5500000}"/>
    <cellStyle name="Normal 84 3 2 3 2 2 4" xfId="20686" xr:uid="{00000000-0005-0000-0000-0000D6500000}"/>
    <cellStyle name="Normal 84 3 2 3 2 2 5" xfId="20687" xr:uid="{00000000-0005-0000-0000-0000D7500000}"/>
    <cellStyle name="Normal 84 3 2 3 2 2 6" xfId="20688" xr:uid="{00000000-0005-0000-0000-0000D8500000}"/>
    <cellStyle name="Normal 84 3 2 3 2 2 6 2" xfId="20689" xr:uid="{00000000-0005-0000-0000-0000D9500000}"/>
    <cellStyle name="Normal 84 3 2 3 2 2 6 2 2" xfId="20690" xr:uid="{00000000-0005-0000-0000-0000DA500000}"/>
    <cellStyle name="Normal 84 3 2 3 2 2 6 2 2 2" xfId="20691" xr:uid="{00000000-0005-0000-0000-0000DB500000}"/>
    <cellStyle name="Normal 84 3 2 3 2 2 6 2 2 2 2" xfId="20692" xr:uid="{00000000-0005-0000-0000-0000DC500000}"/>
    <cellStyle name="Normal 84 3 2 3 2 2 6 2 2 2 2 2" xfId="20693" xr:uid="{00000000-0005-0000-0000-0000DD500000}"/>
    <cellStyle name="Normal 84 3 2 3 2 2 6 2 2 3" xfId="20694" xr:uid="{00000000-0005-0000-0000-0000DE500000}"/>
    <cellStyle name="Normal 84 3 2 3 2 2 6 2 3" xfId="20695" xr:uid="{00000000-0005-0000-0000-0000DF500000}"/>
    <cellStyle name="Normal 84 3 2 3 2 2 6 2 4" xfId="20696" xr:uid="{00000000-0005-0000-0000-0000E0500000}"/>
    <cellStyle name="Normal 84 3 2 3 2 2 6 2 4 2" xfId="20697" xr:uid="{00000000-0005-0000-0000-0000E1500000}"/>
    <cellStyle name="Normal 84 3 2 3 2 2 6 3" xfId="20698" xr:uid="{00000000-0005-0000-0000-0000E2500000}"/>
    <cellStyle name="Normal 84 3 2 3 2 2 6 3 2" xfId="20699" xr:uid="{00000000-0005-0000-0000-0000E3500000}"/>
    <cellStyle name="Normal 84 3 2 3 2 2 6 3 2 2" xfId="20700" xr:uid="{00000000-0005-0000-0000-0000E4500000}"/>
    <cellStyle name="Normal 84 3 2 3 2 2 6 3 2 2 2" xfId="20701" xr:uid="{00000000-0005-0000-0000-0000E5500000}"/>
    <cellStyle name="Normal 84 3 2 3 2 2 6 3 3" xfId="20702" xr:uid="{00000000-0005-0000-0000-0000E6500000}"/>
    <cellStyle name="Normal 84 3 2 3 2 2 6 4" xfId="20703" xr:uid="{00000000-0005-0000-0000-0000E7500000}"/>
    <cellStyle name="Normal 84 3 2 3 2 2 6 4 2" xfId="20704" xr:uid="{00000000-0005-0000-0000-0000E8500000}"/>
    <cellStyle name="Normal 84 3 2 3 2 2 7" xfId="20705" xr:uid="{00000000-0005-0000-0000-0000E9500000}"/>
    <cellStyle name="Normal 84 3 2 3 2 2 8" xfId="20706" xr:uid="{00000000-0005-0000-0000-0000EA500000}"/>
    <cellStyle name="Normal 84 3 2 3 2 2 8 2" xfId="20707" xr:uid="{00000000-0005-0000-0000-0000EB500000}"/>
    <cellStyle name="Normal 84 3 2 3 2 2 8 2 2" xfId="20708" xr:uid="{00000000-0005-0000-0000-0000EC500000}"/>
    <cellStyle name="Normal 84 3 2 3 2 2 8 2 2 2" xfId="20709" xr:uid="{00000000-0005-0000-0000-0000ED500000}"/>
    <cellStyle name="Normal 84 3 2 3 2 2 8 3" xfId="20710" xr:uid="{00000000-0005-0000-0000-0000EE500000}"/>
    <cellStyle name="Normal 84 3 2 3 2 2 9" xfId="20711" xr:uid="{00000000-0005-0000-0000-0000EF500000}"/>
    <cellStyle name="Normal 84 3 2 3 2 3" xfId="20712" xr:uid="{00000000-0005-0000-0000-0000F0500000}"/>
    <cellStyle name="Normal 84 3 2 3 2 4" xfId="20713" xr:uid="{00000000-0005-0000-0000-0000F1500000}"/>
    <cellStyle name="Normal 84 3 2 3 2 4 2" xfId="20714" xr:uid="{00000000-0005-0000-0000-0000F2500000}"/>
    <cellStyle name="Normal 84 3 2 3 2 4 2 2" xfId="20715" xr:uid="{00000000-0005-0000-0000-0000F3500000}"/>
    <cellStyle name="Normal 84 3 2 3 2 4 2 2 2" xfId="20716" xr:uid="{00000000-0005-0000-0000-0000F4500000}"/>
    <cellStyle name="Normal 84 3 2 3 2 4 2 2 2 2" xfId="20717" xr:uid="{00000000-0005-0000-0000-0000F5500000}"/>
    <cellStyle name="Normal 84 3 2 3 2 4 2 2 2 2 2" xfId="20718" xr:uid="{00000000-0005-0000-0000-0000F6500000}"/>
    <cellStyle name="Normal 84 3 2 3 2 4 2 2 2 2 2 2" xfId="20719" xr:uid="{00000000-0005-0000-0000-0000F7500000}"/>
    <cellStyle name="Normal 84 3 2 3 2 4 2 2 2 3" xfId="20720" xr:uid="{00000000-0005-0000-0000-0000F8500000}"/>
    <cellStyle name="Normal 84 3 2 3 2 4 2 2 3" xfId="20721" xr:uid="{00000000-0005-0000-0000-0000F9500000}"/>
    <cellStyle name="Normal 84 3 2 3 2 4 2 2 4" xfId="20722" xr:uid="{00000000-0005-0000-0000-0000FA500000}"/>
    <cellStyle name="Normal 84 3 2 3 2 4 2 2 4 2" xfId="20723" xr:uid="{00000000-0005-0000-0000-0000FB500000}"/>
    <cellStyle name="Normal 84 3 2 3 2 4 2 3" xfId="20724" xr:uid="{00000000-0005-0000-0000-0000FC500000}"/>
    <cellStyle name="Normal 84 3 2 3 2 4 2 3 2" xfId="20725" xr:uid="{00000000-0005-0000-0000-0000FD500000}"/>
    <cellStyle name="Normal 84 3 2 3 2 4 2 3 2 2" xfId="20726" xr:uid="{00000000-0005-0000-0000-0000FE500000}"/>
    <cellStyle name="Normal 84 3 2 3 2 4 2 3 2 2 2" xfId="20727" xr:uid="{00000000-0005-0000-0000-0000FF500000}"/>
    <cellStyle name="Normal 84 3 2 3 2 4 2 3 3" xfId="20728" xr:uid="{00000000-0005-0000-0000-000000510000}"/>
    <cellStyle name="Normal 84 3 2 3 2 4 2 4" xfId="20729" xr:uid="{00000000-0005-0000-0000-000001510000}"/>
    <cellStyle name="Normal 84 3 2 3 2 4 2 4 2" xfId="20730" xr:uid="{00000000-0005-0000-0000-000002510000}"/>
    <cellStyle name="Normal 84 3 2 3 2 4 3" xfId="20731" xr:uid="{00000000-0005-0000-0000-000003510000}"/>
    <cellStyle name="Normal 84 3 2 3 2 4 4" xfId="20732" xr:uid="{00000000-0005-0000-0000-000004510000}"/>
    <cellStyle name="Normal 84 3 2 3 2 4 5" xfId="20733" xr:uid="{00000000-0005-0000-0000-000005510000}"/>
    <cellStyle name="Normal 84 3 2 3 2 4 5 2" xfId="20734" xr:uid="{00000000-0005-0000-0000-000006510000}"/>
    <cellStyle name="Normal 84 3 2 3 2 4 5 2 2" xfId="20735" xr:uid="{00000000-0005-0000-0000-000007510000}"/>
    <cellStyle name="Normal 84 3 2 3 2 4 5 2 2 2" xfId="20736" xr:uid="{00000000-0005-0000-0000-000008510000}"/>
    <cellStyle name="Normal 84 3 2 3 2 4 5 3" xfId="20737" xr:uid="{00000000-0005-0000-0000-000009510000}"/>
    <cellStyle name="Normal 84 3 2 3 2 4 6" xfId="20738" xr:uid="{00000000-0005-0000-0000-00000A510000}"/>
    <cellStyle name="Normal 84 3 2 3 2 4 7" xfId="20739" xr:uid="{00000000-0005-0000-0000-00000B510000}"/>
    <cellStyle name="Normal 84 3 2 3 2 4 7 2" xfId="20740" xr:uid="{00000000-0005-0000-0000-00000C510000}"/>
    <cellStyle name="Normal 84 3 2 3 2 5" xfId="20741" xr:uid="{00000000-0005-0000-0000-00000D510000}"/>
    <cellStyle name="Normal 84 3 2 3 2 6" xfId="20742" xr:uid="{00000000-0005-0000-0000-00000E510000}"/>
    <cellStyle name="Normal 84 3 2 3 2 7" xfId="20743" xr:uid="{00000000-0005-0000-0000-00000F510000}"/>
    <cellStyle name="Normal 84 3 2 3 2 8" xfId="20744" xr:uid="{00000000-0005-0000-0000-000010510000}"/>
    <cellStyle name="Normal 84 3 2 3 2 8 2" xfId="20745" xr:uid="{00000000-0005-0000-0000-000011510000}"/>
    <cellStyle name="Normal 84 3 2 3 2 8 2 2" xfId="20746" xr:uid="{00000000-0005-0000-0000-000012510000}"/>
    <cellStyle name="Normal 84 3 2 3 2 8 2 2 2" xfId="20747" xr:uid="{00000000-0005-0000-0000-000013510000}"/>
    <cellStyle name="Normal 84 3 2 3 2 8 2 2 2 2" xfId="20748" xr:uid="{00000000-0005-0000-0000-000014510000}"/>
    <cellStyle name="Normal 84 3 2 3 2 8 2 2 2 2 2" xfId="20749" xr:uid="{00000000-0005-0000-0000-000015510000}"/>
    <cellStyle name="Normal 84 3 2 3 2 8 2 2 3" xfId="20750" xr:uid="{00000000-0005-0000-0000-000016510000}"/>
    <cellStyle name="Normal 84 3 2 3 2 8 2 3" xfId="20751" xr:uid="{00000000-0005-0000-0000-000017510000}"/>
    <cellStyle name="Normal 84 3 2 3 2 8 2 4" xfId="20752" xr:uid="{00000000-0005-0000-0000-000018510000}"/>
    <cellStyle name="Normal 84 3 2 3 2 8 2 4 2" xfId="20753" xr:uid="{00000000-0005-0000-0000-000019510000}"/>
    <cellStyle name="Normal 84 3 2 3 2 8 3" xfId="20754" xr:uid="{00000000-0005-0000-0000-00001A510000}"/>
    <cellStyle name="Normal 84 3 2 3 2 8 3 2" xfId="20755" xr:uid="{00000000-0005-0000-0000-00001B510000}"/>
    <cellStyle name="Normal 84 3 2 3 2 8 3 2 2" xfId="20756" xr:uid="{00000000-0005-0000-0000-00001C510000}"/>
    <cellStyle name="Normal 84 3 2 3 2 8 3 2 2 2" xfId="20757" xr:uid="{00000000-0005-0000-0000-00001D510000}"/>
    <cellStyle name="Normal 84 3 2 3 2 8 3 3" xfId="20758" xr:uid="{00000000-0005-0000-0000-00001E510000}"/>
    <cellStyle name="Normal 84 3 2 3 2 8 4" xfId="20759" xr:uid="{00000000-0005-0000-0000-00001F510000}"/>
    <cellStyle name="Normal 84 3 2 3 2 8 4 2" xfId="20760" xr:uid="{00000000-0005-0000-0000-000020510000}"/>
    <cellStyle name="Normal 84 3 2 3 2 9" xfId="20761" xr:uid="{00000000-0005-0000-0000-000021510000}"/>
    <cellStyle name="Normal 84 3 2 3 3" xfId="20762" xr:uid="{00000000-0005-0000-0000-000022510000}"/>
    <cellStyle name="Normal 84 3 2 3 4" xfId="20763" xr:uid="{00000000-0005-0000-0000-000023510000}"/>
    <cellStyle name="Normal 84 3 2 3 4 10" xfId="20764" xr:uid="{00000000-0005-0000-0000-000024510000}"/>
    <cellStyle name="Normal 84 3 2 3 4 10 2" xfId="20765" xr:uid="{00000000-0005-0000-0000-000025510000}"/>
    <cellStyle name="Normal 84 3 2 3 4 2" xfId="20766" xr:uid="{00000000-0005-0000-0000-000026510000}"/>
    <cellStyle name="Normal 84 3 2 3 4 2 10" xfId="20767" xr:uid="{00000000-0005-0000-0000-000027510000}"/>
    <cellStyle name="Normal 84 3 2 3 4 2 10 2" xfId="20768" xr:uid="{00000000-0005-0000-0000-000028510000}"/>
    <cellStyle name="Normal 84 3 2 3 4 2 2" xfId="20769" xr:uid="{00000000-0005-0000-0000-000029510000}"/>
    <cellStyle name="Normal 84 3 2 3 4 2 2 2" xfId="20770" xr:uid="{00000000-0005-0000-0000-00002A510000}"/>
    <cellStyle name="Normal 84 3 2 3 4 2 2 2 2" xfId="20771" xr:uid="{00000000-0005-0000-0000-00002B510000}"/>
    <cellStyle name="Normal 84 3 2 3 4 2 2 2 2 2" xfId="20772" xr:uid="{00000000-0005-0000-0000-00002C510000}"/>
    <cellStyle name="Normal 84 3 2 3 4 2 2 2 2 2 2" xfId="20773" xr:uid="{00000000-0005-0000-0000-00002D510000}"/>
    <cellStyle name="Normal 84 3 2 3 4 2 2 2 2 2 2 2" xfId="20774" xr:uid="{00000000-0005-0000-0000-00002E510000}"/>
    <cellStyle name="Normal 84 3 2 3 4 2 2 2 2 2 2 2 2" xfId="20775" xr:uid="{00000000-0005-0000-0000-00002F510000}"/>
    <cellStyle name="Normal 84 3 2 3 4 2 2 2 2 2 3" xfId="20776" xr:uid="{00000000-0005-0000-0000-000030510000}"/>
    <cellStyle name="Normal 84 3 2 3 4 2 2 2 2 3" xfId="20777" xr:uid="{00000000-0005-0000-0000-000031510000}"/>
    <cellStyle name="Normal 84 3 2 3 4 2 2 2 2 4" xfId="20778" xr:uid="{00000000-0005-0000-0000-000032510000}"/>
    <cellStyle name="Normal 84 3 2 3 4 2 2 2 2 4 2" xfId="20779" xr:uid="{00000000-0005-0000-0000-000033510000}"/>
    <cellStyle name="Normal 84 3 2 3 4 2 2 2 3" xfId="20780" xr:uid="{00000000-0005-0000-0000-000034510000}"/>
    <cellStyle name="Normal 84 3 2 3 4 2 2 2 3 2" xfId="20781" xr:uid="{00000000-0005-0000-0000-000035510000}"/>
    <cellStyle name="Normal 84 3 2 3 4 2 2 2 3 2 2" xfId="20782" xr:uid="{00000000-0005-0000-0000-000036510000}"/>
    <cellStyle name="Normal 84 3 2 3 4 2 2 2 3 2 2 2" xfId="20783" xr:uid="{00000000-0005-0000-0000-000037510000}"/>
    <cellStyle name="Normal 84 3 2 3 4 2 2 2 3 3" xfId="20784" xr:uid="{00000000-0005-0000-0000-000038510000}"/>
    <cellStyle name="Normal 84 3 2 3 4 2 2 2 4" xfId="20785" xr:uid="{00000000-0005-0000-0000-000039510000}"/>
    <cellStyle name="Normal 84 3 2 3 4 2 2 2 4 2" xfId="20786" xr:uid="{00000000-0005-0000-0000-00003A510000}"/>
    <cellStyle name="Normal 84 3 2 3 4 2 2 3" xfId="20787" xr:uid="{00000000-0005-0000-0000-00003B510000}"/>
    <cellStyle name="Normal 84 3 2 3 4 2 2 4" xfId="20788" xr:uid="{00000000-0005-0000-0000-00003C510000}"/>
    <cellStyle name="Normal 84 3 2 3 4 2 2 5" xfId="20789" xr:uid="{00000000-0005-0000-0000-00003D510000}"/>
    <cellStyle name="Normal 84 3 2 3 4 2 2 5 2" xfId="20790" xr:uid="{00000000-0005-0000-0000-00003E510000}"/>
    <cellStyle name="Normal 84 3 2 3 4 2 2 5 2 2" xfId="20791" xr:uid="{00000000-0005-0000-0000-00003F510000}"/>
    <cellStyle name="Normal 84 3 2 3 4 2 2 5 2 2 2" xfId="20792" xr:uid="{00000000-0005-0000-0000-000040510000}"/>
    <cellStyle name="Normal 84 3 2 3 4 2 2 5 3" xfId="20793" xr:uid="{00000000-0005-0000-0000-000041510000}"/>
    <cellStyle name="Normal 84 3 2 3 4 2 2 6" xfId="20794" xr:uid="{00000000-0005-0000-0000-000042510000}"/>
    <cellStyle name="Normal 84 3 2 3 4 2 2 7" xfId="20795" xr:uid="{00000000-0005-0000-0000-000043510000}"/>
    <cellStyle name="Normal 84 3 2 3 4 2 2 7 2" xfId="20796" xr:uid="{00000000-0005-0000-0000-000044510000}"/>
    <cellStyle name="Normal 84 3 2 3 4 2 3" xfId="20797" xr:uid="{00000000-0005-0000-0000-000045510000}"/>
    <cellStyle name="Normal 84 3 2 3 4 2 4" xfId="20798" xr:uid="{00000000-0005-0000-0000-000046510000}"/>
    <cellStyle name="Normal 84 3 2 3 4 2 5" xfId="20799" xr:uid="{00000000-0005-0000-0000-000047510000}"/>
    <cellStyle name="Normal 84 3 2 3 4 2 6" xfId="20800" xr:uid="{00000000-0005-0000-0000-000048510000}"/>
    <cellStyle name="Normal 84 3 2 3 4 2 6 2" xfId="20801" xr:uid="{00000000-0005-0000-0000-000049510000}"/>
    <cellStyle name="Normal 84 3 2 3 4 2 6 2 2" xfId="20802" xr:uid="{00000000-0005-0000-0000-00004A510000}"/>
    <cellStyle name="Normal 84 3 2 3 4 2 6 2 2 2" xfId="20803" xr:uid="{00000000-0005-0000-0000-00004B510000}"/>
    <cellStyle name="Normal 84 3 2 3 4 2 6 2 2 2 2" xfId="20804" xr:uid="{00000000-0005-0000-0000-00004C510000}"/>
    <cellStyle name="Normal 84 3 2 3 4 2 6 2 2 2 2 2" xfId="20805" xr:uid="{00000000-0005-0000-0000-00004D510000}"/>
    <cellStyle name="Normal 84 3 2 3 4 2 6 2 2 3" xfId="20806" xr:uid="{00000000-0005-0000-0000-00004E510000}"/>
    <cellStyle name="Normal 84 3 2 3 4 2 6 2 3" xfId="20807" xr:uid="{00000000-0005-0000-0000-00004F510000}"/>
    <cellStyle name="Normal 84 3 2 3 4 2 6 2 4" xfId="20808" xr:uid="{00000000-0005-0000-0000-000050510000}"/>
    <cellStyle name="Normal 84 3 2 3 4 2 6 2 4 2" xfId="20809" xr:uid="{00000000-0005-0000-0000-000051510000}"/>
    <cellStyle name="Normal 84 3 2 3 4 2 6 3" xfId="20810" xr:uid="{00000000-0005-0000-0000-000052510000}"/>
    <cellStyle name="Normal 84 3 2 3 4 2 6 3 2" xfId="20811" xr:uid="{00000000-0005-0000-0000-000053510000}"/>
    <cellStyle name="Normal 84 3 2 3 4 2 6 3 2 2" xfId="20812" xr:uid="{00000000-0005-0000-0000-000054510000}"/>
    <cellStyle name="Normal 84 3 2 3 4 2 6 3 2 2 2" xfId="20813" xr:uid="{00000000-0005-0000-0000-000055510000}"/>
    <cellStyle name="Normal 84 3 2 3 4 2 6 3 3" xfId="20814" xr:uid="{00000000-0005-0000-0000-000056510000}"/>
    <cellStyle name="Normal 84 3 2 3 4 2 6 4" xfId="20815" xr:uid="{00000000-0005-0000-0000-000057510000}"/>
    <cellStyle name="Normal 84 3 2 3 4 2 6 4 2" xfId="20816" xr:uid="{00000000-0005-0000-0000-000058510000}"/>
    <cellStyle name="Normal 84 3 2 3 4 2 7" xfId="20817" xr:uid="{00000000-0005-0000-0000-000059510000}"/>
    <cellStyle name="Normal 84 3 2 3 4 2 8" xfId="20818" xr:uid="{00000000-0005-0000-0000-00005A510000}"/>
    <cellStyle name="Normal 84 3 2 3 4 2 8 2" xfId="20819" xr:uid="{00000000-0005-0000-0000-00005B510000}"/>
    <cellStyle name="Normal 84 3 2 3 4 2 8 2 2" xfId="20820" xr:uid="{00000000-0005-0000-0000-00005C510000}"/>
    <cellStyle name="Normal 84 3 2 3 4 2 8 2 2 2" xfId="20821" xr:uid="{00000000-0005-0000-0000-00005D510000}"/>
    <cellStyle name="Normal 84 3 2 3 4 2 8 3" xfId="20822" xr:uid="{00000000-0005-0000-0000-00005E510000}"/>
    <cellStyle name="Normal 84 3 2 3 4 2 9" xfId="20823" xr:uid="{00000000-0005-0000-0000-00005F510000}"/>
    <cellStyle name="Normal 84 3 2 3 4 3" xfId="20824" xr:uid="{00000000-0005-0000-0000-000060510000}"/>
    <cellStyle name="Normal 84 3 2 3 4 3 2" xfId="20825" xr:uid="{00000000-0005-0000-0000-000061510000}"/>
    <cellStyle name="Normal 84 3 2 3 4 3 2 2" xfId="20826" xr:uid="{00000000-0005-0000-0000-000062510000}"/>
    <cellStyle name="Normal 84 3 2 3 4 3 2 2 2" xfId="20827" xr:uid="{00000000-0005-0000-0000-000063510000}"/>
    <cellStyle name="Normal 84 3 2 3 4 3 2 2 2 2" xfId="20828" xr:uid="{00000000-0005-0000-0000-000064510000}"/>
    <cellStyle name="Normal 84 3 2 3 4 3 2 2 2 2 2" xfId="20829" xr:uid="{00000000-0005-0000-0000-000065510000}"/>
    <cellStyle name="Normal 84 3 2 3 4 3 2 2 2 2 2 2" xfId="20830" xr:uid="{00000000-0005-0000-0000-000066510000}"/>
    <cellStyle name="Normal 84 3 2 3 4 3 2 2 2 3" xfId="20831" xr:uid="{00000000-0005-0000-0000-000067510000}"/>
    <cellStyle name="Normal 84 3 2 3 4 3 2 2 3" xfId="20832" xr:uid="{00000000-0005-0000-0000-000068510000}"/>
    <cellStyle name="Normal 84 3 2 3 4 3 2 2 4" xfId="20833" xr:uid="{00000000-0005-0000-0000-000069510000}"/>
    <cellStyle name="Normal 84 3 2 3 4 3 2 2 4 2" xfId="20834" xr:uid="{00000000-0005-0000-0000-00006A510000}"/>
    <cellStyle name="Normal 84 3 2 3 4 3 2 3" xfId="20835" xr:uid="{00000000-0005-0000-0000-00006B510000}"/>
    <cellStyle name="Normal 84 3 2 3 4 3 2 3 2" xfId="20836" xr:uid="{00000000-0005-0000-0000-00006C510000}"/>
    <cellStyle name="Normal 84 3 2 3 4 3 2 3 2 2" xfId="20837" xr:uid="{00000000-0005-0000-0000-00006D510000}"/>
    <cellStyle name="Normal 84 3 2 3 4 3 2 3 2 2 2" xfId="20838" xr:uid="{00000000-0005-0000-0000-00006E510000}"/>
    <cellStyle name="Normal 84 3 2 3 4 3 2 3 3" xfId="20839" xr:uid="{00000000-0005-0000-0000-00006F510000}"/>
    <cellStyle name="Normal 84 3 2 3 4 3 2 4" xfId="20840" xr:uid="{00000000-0005-0000-0000-000070510000}"/>
    <cellStyle name="Normal 84 3 2 3 4 3 2 4 2" xfId="20841" xr:uid="{00000000-0005-0000-0000-000071510000}"/>
    <cellStyle name="Normal 84 3 2 3 4 3 3" xfId="20842" xr:uid="{00000000-0005-0000-0000-000072510000}"/>
    <cellStyle name="Normal 84 3 2 3 4 3 4" xfId="20843" xr:uid="{00000000-0005-0000-0000-000073510000}"/>
    <cellStyle name="Normal 84 3 2 3 4 3 5" xfId="20844" xr:uid="{00000000-0005-0000-0000-000074510000}"/>
    <cellStyle name="Normal 84 3 2 3 4 3 5 2" xfId="20845" xr:uid="{00000000-0005-0000-0000-000075510000}"/>
    <cellStyle name="Normal 84 3 2 3 4 3 5 2 2" xfId="20846" xr:uid="{00000000-0005-0000-0000-000076510000}"/>
    <cellStyle name="Normal 84 3 2 3 4 3 5 2 2 2" xfId="20847" xr:uid="{00000000-0005-0000-0000-000077510000}"/>
    <cellStyle name="Normal 84 3 2 3 4 3 5 3" xfId="20848" xr:uid="{00000000-0005-0000-0000-000078510000}"/>
    <cellStyle name="Normal 84 3 2 3 4 3 6" xfId="20849" xr:uid="{00000000-0005-0000-0000-000079510000}"/>
    <cellStyle name="Normal 84 3 2 3 4 3 7" xfId="20850" xr:uid="{00000000-0005-0000-0000-00007A510000}"/>
    <cellStyle name="Normal 84 3 2 3 4 3 7 2" xfId="20851" xr:uid="{00000000-0005-0000-0000-00007B510000}"/>
    <cellStyle name="Normal 84 3 2 3 4 4" xfId="20852" xr:uid="{00000000-0005-0000-0000-00007C510000}"/>
    <cellStyle name="Normal 84 3 2 3 4 5" xfId="20853" xr:uid="{00000000-0005-0000-0000-00007D510000}"/>
    <cellStyle name="Normal 84 3 2 3 4 6" xfId="20854" xr:uid="{00000000-0005-0000-0000-00007E510000}"/>
    <cellStyle name="Normal 84 3 2 3 4 6 2" xfId="20855" xr:uid="{00000000-0005-0000-0000-00007F510000}"/>
    <cellStyle name="Normal 84 3 2 3 4 6 2 2" xfId="20856" xr:uid="{00000000-0005-0000-0000-000080510000}"/>
    <cellStyle name="Normal 84 3 2 3 4 6 2 2 2" xfId="20857" xr:uid="{00000000-0005-0000-0000-000081510000}"/>
    <cellStyle name="Normal 84 3 2 3 4 6 2 2 2 2" xfId="20858" xr:uid="{00000000-0005-0000-0000-000082510000}"/>
    <cellStyle name="Normal 84 3 2 3 4 6 2 2 2 2 2" xfId="20859" xr:uid="{00000000-0005-0000-0000-000083510000}"/>
    <cellStyle name="Normal 84 3 2 3 4 6 2 2 3" xfId="20860" xr:uid="{00000000-0005-0000-0000-000084510000}"/>
    <cellStyle name="Normal 84 3 2 3 4 6 2 3" xfId="20861" xr:uid="{00000000-0005-0000-0000-000085510000}"/>
    <cellStyle name="Normal 84 3 2 3 4 6 2 4" xfId="20862" xr:uid="{00000000-0005-0000-0000-000086510000}"/>
    <cellStyle name="Normal 84 3 2 3 4 6 2 4 2" xfId="20863" xr:uid="{00000000-0005-0000-0000-000087510000}"/>
    <cellStyle name="Normal 84 3 2 3 4 6 3" xfId="20864" xr:uid="{00000000-0005-0000-0000-000088510000}"/>
    <cellStyle name="Normal 84 3 2 3 4 6 3 2" xfId="20865" xr:uid="{00000000-0005-0000-0000-000089510000}"/>
    <cellStyle name="Normal 84 3 2 3 4 6 3 2 2" xfId="20866" xr:uid="{00000000-0005-0000-0000-00008A510000}"/>
    <cellStyle name="Normal 84 3 2 3 4 6 3 2 2 2" xfId="20867" xr:uid="{00000000-0005-0000-0000-00008B510000}"/>
    <cellStyle name="Normal 84 3 2 3 4 6 3 3" xfId="20868" xr:uid="{00000000-0005-0000-0000-00008C510000}"/>
    <cellStyle name="Normal 84 3 2 3 4 6 4" xfId="20869" xr:uid="{00000000-0005-0000-0000-00008D510000}"/>
    <cellStyle name="Normal 84 3 2 3 4 6 4 2" xfId="20870" xr:uid="{00000000-0005-0000-0000-00008E510000}"/>
    <cellStyle name="Normal 84 3 2 3 4 7" xfId="20871" xr:uid="{00000000-0005-0000-0000-00008F510000}"/>
    <cellStyle name="Normal 84 3 2 3 4 8" xfId="20872" xr:uid="{00000000-0005-0000-0000-000090510000}"/>
    <cellStyle name="Normal 84 3 2 3 4 8 2" xfId="20873" xr:uid="{00000000-0005-0000-0000-000091510000}"/>
    <cellStyle name="Normal 84 3 2 3 4 8 2 2" xfId="20874" xr:uid="{00000000-0005-0000-0000-000092510000}"/>
    <cellStyle name="Normal 84 3 2 3 4 8 2 2 2" xfId="20875" xr:uid="{00000000-0005-0000-0000-000093510000}"/>
    <cellStyle name="Normal 84 3 2 3 4 8 3" xfId="20876" xr:uid="{00000000-0005-0000-0000-000094510000}"/>
    <cellStyle name="Normal 84 3 2 3 4 9" xfId="20877" xr:uid="{00000000-0005-0000-0000-000095510000}"/>
    <cellStyle name="Normal 84 3 2 3 5" xfId="20878" xr:uid="{00000000-0005-0000-0000-000096510000}"/>
    <cellStyle name="Normal 84 3 2 3 5 2" xfId="20879" xr:uid="{00000000-0005-0000-0000-000097510000}"/>
    <cellStyle name="Normal 84 3 2 3 5 2 2" xfId="20880" xr:uid="{00000000-0005-0000-0000-000098510000}"/>
    <cellStyle name="Normal 84 3 2 3 5 2 2 2" xfId="20881" xr:uid="{00000000-0005-0000-0000-000099510000}"/>
    <cellStyle name="Normal 84 3 2 3 5 2 2 2 2" xfId="20882" xr:uid="{00000000-0005-0000-0000-00009A510000}"/>
    <cellStyle name="Normal 84 3 2 3 5 2 2 2 2 2" xfId="20883" xr:uid="{00000000-0005-0000-0000-00009B510000}"/>
    <cellStyle name="Normal 84 3 2 3 5 2 2 2 2 2 2" xfId="20884" xr:uid="{00000000-0005-0000-0000-00009C510000}"/>
    <cellStyle name="Normal 84 3 2 3 5 2 2 2 3" xfId="20885" xr:uid="{00000000-0005-0000-0000-00009D510000}"/>
    <cellStyle name="Normal 84 3 2 3 5 2 2 3" xfId="20886" xr:uid="{00000000-0005-0000-0000-00009E510000}"/>
    <cellStyle name="Normal 84 3 2 3 5 2 2 4" xfId="20887" xr:uid="{00000000-0005-0000-0000-00009F510000}"/>
    <cellStyle name="Normal 84 3 2 3 5 2 2 4 2" xfId="20888" xr:uid="{00000000-0005-0000-0000-0000A0510000}"/>
    <cellStyle name="Normal 84 3 2 3 5 2 3" xfId="20889" xr:uid="{00000000-0005-0000-0000-0000A1510000}"/>
    <cellStyle name="Normal 84 3 2 3 5 2 3 2" xfId="20890" xr:uid="{00000000-0005-0000-0000-0000A2510000}"/>
    <cellStyle name="Normal 84 3 2 3 5 2 3 2 2" xfId="20891" xr:uid="{00000000-0005-0000-0000-0000A3510000}"/>
    <cellStyle name="Normal 84 3 2 3 5 2 3 2 2 2" xfId="20892" xr:uid="{00000000-0005-0000-0000-0000A4510000}"/>
    <cellStyle name="Normal 84 3 2 3 5 2 3 3" xfId="20893" xr:uid="{00000000-0005-0000-0000-0000A5510000}"/>
    <cellStyle name="Normal 84 3 2 3 5 2 4" xfId="20894" xr:uid="{00000000-0005-0000-0000-0000A6510000}"/>
    <cellStyle name="Normal 84 3 2 3 5 2 4 2" xfId="20895" xr:uid="{00000000-0005-0000-0000-0000A7510000}"/>
    <cellStyle name="Normal 84 3 2 3 5 3" xfId="20896" xr:uid="{00000000-0005-0000-0000-0000A8510000}"/>
    <cellStyle name="Normal 84 3 2 3 5 4" xfId="20897" xr:uid="{00000000-0005-0000-0000-0000A9510000}"/>
    <cellStyle name="Normal 84 3 2 3 5 5" xfId="20898" xr:uid="{00000000-0005-0000-0000-0000AA510000}"/>
    <cellStyle name="Normal 84 3 2 3 5 5 2" xfId="20899" xr:uid="{00000000-0005-0000-0000-0000AB510000}"/>
    <cellStyle name="Normal 84 3 2 3 5 5 2 2" xfId="20900" xr:uid="{00000000-0005-0000-0000-0000AC510000}"/>
    <cellStyle name="Normal 84 3 2 3 5 5 2 2 2" xfId="20901" xr:uid="{00000000-0005-0000-0000-0000AD510000}"/>
    <cellStyle name="Normal 84 3 2 3 5 5 3" xfId="20902" xr:uid="{00000000-0005-0000-0000-0000AE510000}"/>
    <cellStyle name="Normal 84 3 2 3 5 6" xfId="20903" xr:uid="{00000000-0005-0000-0000-0000AF510000}"/>
    <cellStyle name="Normal 84 3 2 3 5 7" xfId="20904" xr:uid="{00000000-0005-0000-0000-0000B0510000}"/>
    <cellStyle name="Normal 84 3 2 3 5 7 2" xfId="20905" xr:uid="{00000000-0005-0000-0000-0000B1510000}"/>
    <cellStyle name="Normal 84 3 2 3 6" xfId="20906" xr:uid="{00000000-0005-0000-0000-0000B2510000}"/>
    <cellStyle name="Normal 84 3 2 3 7" xfId="20907" xr:uid="{00000000-0005-0000-0000-0000B3510000}"/>
    <cellStyle name="Normal 84 3 2 3 8" xfId="20908" xr:uid="{00000000-0005-0000-0000-0000B4510000}"/>
    <cellStyle name="Normal 84 3 2 3 9" xfId="20909" xr:uid="{00000000-0005-0000-0000-0000B5510000}"/>
    <cellStyle name="Normal 84 3 2 3 9 2" xfId="20910" xr:uid="{00000000-0005-0000-0000-0000B6510000}"/>
    <cellStyle name="Normal 84 3 2 3 9 2 2" xfId="20911" xr:uid="{00000000-0005-0000-0000-0000B7510000}"/>
    <cellStyle name="Normal 84 3 2 3 9 2 2 2" xfId="20912" xr:uid="{00000000-0005-0000-0000-0000B8510000}"/>
    <cellStyle name="Normal 84 3 2 3 9 2 2 2 2" xfId="20913" xr:uid="{00000000-0005-0000-0000-0000B9510000}"/>
    <cellStyle name="Normal 84 3 2 3 9 2 2 2 2 2" xfId="20914" xr:uid="{00000000-0005-0000-0000-0000BA510000}"/>
    <cellStyle name="Normal 84 3 2 3 9 2 2 3" xfId="20915" xr:uid="{00000000-0005-0000-0000-0000BB510000}"/>
    <cellStyle name="Normal 84 3 2 3 9 2 3" xfId="20916" xr:uid="{00000000-0005-0000-0000-0000BC510000}"/>
    <cellStyle name="Normal 84 3 2 3 9 2 4" xfId="20917" xr:uid="{00000000-0005-0000-0000-0000BD510000}"/>
    <cellStyle name="Normal 84 3 2 3 9 2 4 2" xfId="20918" xr:uid="{00000000-0005-0000-0000-0000BE510000}"/>
    <cellStyle name="Normal 84 3 2 3 9 3" xfId="20919" xr:uid="{00000000-0005-0000-0000-0000BF510000}"/>
    <cellStyle name="Normal 84 3 2 3 9 3 2" xfId="20920" xr:uid="{00000000-0005-0000-0000-0000C0510000}"/>
    <cellStyle name="Normal 84 3 2 3 9 3 2 2" xfId="20921" xr:uid="{00000000-0005-0000-0000-0000C1510000}"/>
    <cellStyle name="Normal 84 3 2 3 9 3 2 2 2" xfId="20922" xr:uid="{00000000-0005-0000-0000-0000C2510000}"/>
    <cellStyle name="Normal 84 3 2 3 9 3 3" xfId="20923" xr:uid="{00000000-0005-0000-0000-0000C3510000}"/>
    <cellStyle name="Normal 84 3 2 3 9 4" xfId="20924" xr:uid="{00000000-0005-0000-0000-0000C4510000}"/>
    <cellStyle name="Normal 84 3 2 3 9 4 2" xfId="20925" xr:uid="{00000000-0005-0000-0000-0000C5510000}"/>
    <cellStyle name="Normal 84 3 2 4" xfId="20926" xr:uid="{00000000-0005-0000-0000-0000C6510000}"/>
    <cellStyle name="Normal 84 3 2 4 10" xfId="20927" xr:uid="{00000000-0005-0000-0000-0000C7510000}"/>
    <cellStyle name="Normal 84 3 2 4 2" xfId="20928" xr:uid="{00000000-0005-0000-0000-0000C8510000}"/>
    <cellStyle name="Normal 84 3 2 4 3" xfId="20929" xr:uid="{00000000-0005-0000-0000-0000C9510000}"/>
    <cellStyle name="Normal 84 3 2 4 4" xfId="20930" xr:uid="{00000000-0005-0000-0000-0000CA510000}"/>
    <cellStyle name="Normal 84 3 2 4 5" xfId="20931" xr:uid="{00000000-0005-0000-0000-0000CB510000}"/>
    <cellStyle name="Normal 84 3 2 4 6" xfId="20932" xr:uid="{00000000-0005-0000-0000-0000CC510000}"/>
    <cellStyle name="Normal 84 3 2 4 7" xfId="20933" xr:uid="{00000000-0005-0000-0000-0000CD510000}"/>
    <cellStyle name="Normal 84 3 2 4 8" xfId="20934" xr:uid="{00000000-0005-0000-0000-0000CE510000}"/>
    <cellStyle name="Normal 84 3 2 4 9" xfId="20935" xr:uid="{00000000-0005-0000-0000-0000CF510000}"/>
    <cellStyle name="Normal 84 3 2 5" xfId="20936" xr:uid="{00000000-0005-0000-0000-0000D0510000}"/>
    <cellStyle name="Normal 84 3 2 5 10" xfId="20937" xr:uid="{00000000-0005-0000-0000-0000D1510000}"/>
    <cellStyle name="Normal 84 3 2 5 2" xfId="20938" xr:uid="{00000000-0005-0000-0000-0000D2510000}"/>
    <cellStyle name="Normal 84 3 2 5 3" xfId="20939" xr:uid="{00000000-0005-0000-0000-0000D3510000}"/>
    <cellStyle name="Normal 84 3 2 5 4" xfId="20940" xr:uid="{00000000-0005-0000-0000-0000D4510000}"/>
    <cellStyle name="Normal 84 3 2 5 5" xfId="20941" xr:uid="{00000000-0005-0000-0000-0000D5510000}"/>
    <cellStyle name="Normal 84 3 2 5 6" xfId="20942" xr:uid="{00000000-0005-0000-0000-0000D6510000}"/>
    <cellStyle name="Normal 84 3 2 5 7" xfId="20943" xr:uid="{00000000-0005-0000-0000-0000D7510000}"/>
    <cellStyle name="Normal 84 3 2 5 8" xfId="20944" xr:uid="{00000000-0005-0000-0000-0000D8510000}"/>
    <cellStyle name="Normal 84 3 2 5 9" xfId="20945" xr:uid="{00000000-0005-0000-0000-0000D9510000}"/>
    <cellStyle name="Normal 84 3 2 6" xfId="20946" xr:uid="{00000000-0005-0000-0000-0000DA510000}"/>
    <cellStyle name="Normal 84 3 2 6 10" xfId="20947" xr:uid="{00000000-0005-0000-0000-0000DB510000}"/>
    <cellStyle name="Normal 84 3 2 6 2" xfId="20948" xr:uid="{00000000-0005-0000-0000-0000DC510000}"/>
    <cellStyle name="Normal 84 3 2 6 3" xfId="20949" xr:uid="{00000000-0005-0000-0000-0000DD510000}"/>
    <cellStyle name="Normal 84 3 2 6 4" xfId="20950" xr:uid="{00000000-0005-0000-0000-0000DE510000}"/>
    <cellStyle name="Normal 84 3 2 6 5" xfId="20951" xr:uid="{00000000-0005-0000-0000-0000DF510000}"/>
    <cellStyle name="Normal 84 3 2 6 6" xfId="20952" xr:uid="{00000000-0005-0000-0000-0000E0510000}"/>
    <cellStyle name="Normal 84 3 2 6 7" xfId="20953" xr:uid="{00000000-0005-0000-0000-0000E1510000}"/>
    <cellStyle name="Normal 84 3 2 6 8" xfId="20954" xr:uid="{00000000-0005-0000-0000-0000E2510000}"/>
    <cellStyle name="Normal 84 3 2 6 9" xfId="20955" xr:uid="{00000000-0005-0000-0000-0000E3510000}"/>
    <cellStyle name="Normal 84 3 2 7" xfId="20956" xr:uid="{00000000-0005-0000-0000-0000E4510000}"/>
    <cellStyle name="Normal 84 3 2 7 10" xfId="20957" xr:uid="{00000000-0005-0000-0000-0000E5510000}"/>
    <cellStyle name="Normal 84 3 2 7 2" xfId="20958" xr:uid="{00000000-0005-0000-0000-0000E6510000}"/>
    <cellStyle name="Normal 84 3 2 7 3" xfId="20959" xr:uid="{00000000-0005-0000-0000-0000E7510000}"/>
    <cellStyle name="Normal 84 3 2 7 4" xfId="20960" xr:uid="{00000000-0005-0000-0000-0000E8510000}"/>
    <cellStyle name="Normal 84 3 2 7 5" xfId="20961" xr:uid="{00000000-0005-0000-0000-0000E9510000}"/>
    <cellStyle name="Normal 84 3 2 7 6" xfId="20962" xr:uid="{00000000-0005-0000-0000-0000EA510000}"/>
    <cellStyle name="Normal 84 3 2 7 7" xfId="20963" xr:uid="{00000000-0005-0000-0000-0000EB510000}"/>
    <cellStyle name="Normal 84 3 2 7 8" xfId="20964" xr:uid="{00000000-0005-0000-0000-0000EC510000}"/>
    <cellStyle name="Normal 84 3 2 7 9" xfId="20965" xr:uid="{00000000-0005-0000-0000-0000ED510000}"/>
    <cellStyle name="Normal 84 3 2 8" xfId="20966" xr:uid="{00000000-0005-0000-0000-0000EE510000}"/>
    <cellStyle name="Normal 84 3 2 8 10" xfId="20967" xr:uid="{00000000-0005-0000-0000-0000EF510000}"/>
    <cellStyle name="Normal 84 3 2 8 2" xfId="20968" xr:uid="{00000000-0005-0000-0000-0000F0510000}"/>
    <cellStyle name="Normal 84 3 2 8 3" xfId="20969" xr:uid="{00000000-0005-0000-0000-0000F1510000}"/>
    <cellStyle name="Normal 84 3 2 8 4" xfId="20970" xr:uid="{00000000-0005-0000-0000-0000F2510000}"/>
    <cellStyle name="Normal 84 3 2 8 5" xfId="20971" xr:uid="{00000000-0005-0000-0000-0000F3510000}"/>
    <cellStyle name="Normal 84 3 2 8 6" xfId="20972" xr:uid="{00000000-0005-0000-0000-0000F4510000}"/>
    <cellStyle name="Normal 84 3 2 8 7" xfId="20973" xr:uid="{00000000-0005-0000-0000-0000F5510000}"/>
    <cellStyle name="Normal 84 3 2 8 8" xfId="20974" xr:uid="{00000000-0005-0000-0000-0000F6510000}"/>
    <cellStyle name="Normal 84 3 2 8 9" xfId="20975" xr:uid="{00000000-0005-0000-0000-0000F7510000}"/>
    <cellStyle name="Normal 84 3 2 9" xfId="20976" xr:uid="{00000000-0005-0000-0000-0000F8510000}"/>
    <cellStyle name="Normal 84 3 2 9 10" xfId="20977" xr:uid="{00000000-0005-0000-0000-0000F9510000}"/>
    <cellStyle name="Normal 84 3 2 9 10 2" xfId="20978" xr:uid="{00000000-0005-0000-0000-0000FA510000}"/>
    <cellStyle name="Normal 84 3 2 9 10 2 2" xfId="20979" xr:uid="{00000000-0005-0000-0000-0000FB510000}"/>
    <cellStyle name="Normal 84 3 2 9 10 2 2 2" xfId="20980" xr:uid="{00000000-0005-0000-0000-0000FC510000}"/>
    <cellStyle name="Normal 84 3 2 9 10 3" xfId="20981" xr:uid="{00000000-0005-0000-0000-0000FD510000}"/>
    <cellStyle name="Normal 84 3 2 9 11" xfId="20982" xr:uid="{00000000-0005-0000-0000-0000FE510000}"/>
    <cellStyle name="Normal 84 3 2 9 12" xfId="20983" xr:uid="{00000000-0005-0000-0000-0000FF510000}"/>
    <cellStyle name="Normal 84 3 2 9 12 2" xfId="20984" xr:uid="{00000000-0005-0000-0000-000000520000}"/>
    <cellStyle name="Normal 84 3 2 9 2" xfId="20985" xr:uid="{00000000-0005-0000-0000-000001520000}"/>
    <cellStyle name="Normal 84 3 2 9 2 10" xfId="20986" xr:uid="{00000000-0005-0000-0000-000002520000}"/>
    <cellStyle name="Normal 84 3 2 9 2 10 2" xfId="20987" xr:uid="{00000000-0005-0000-0000-000003520000}"/>
    <cellStyle name="Normal 84 3 2 9 2 2" xfId="20988" xr:uid="{00000000-0005-0000-0000-000004520000}"/>
    <cellStyle name="Normal 84 3 2 9 2 2 10" xfId="20989" xr:uid="{00000000-0005-0000-0000-000005520000}"/>
    <cellStyle name="Normal 84 3 2 9 2 2 10 2" xfId="20990" xr:uid="{00000000-0005-0000-0000-000006520000}"/>
    <cellStyle name="Normal 84 3 2 9 2 2 2" xfId="20991" xr:uid="{00000000-0005-0000-0000-000007520000}"/>
    <cellStyle name="Normal 84 3 2 9 2 2 2 2" xfId="20992" xr:uid="{00000000-0005-0000-0000-000008520000}"/>
    <cellStyle name="Normal 84 3 2 9 2 2 2 2 2" xfId="20993" xr:uid="{00000000-0005-0000-0000-000009520000}"/>
    <cellStyle name="Normal 84 3 2 9 2 2 2 2 2 2" xfId="20994" xr:uid="{00000000-0005-0000-0000-00000A520000}"/>
    <cellStyle name="Normal 84 3 2 9 2 2 2 2 2 2 2" xfId="20995" xr:uid="{00000000-0005-0000-0000-00000B520000}"/>
    <cellStyle name="Normal 84 3 2 9 2 2 2 2 2 2 2 2" xfId="20996" xr:uid="{00000000-0005-0000-0000-00000C520000}"/>
    <cellStyle name="Normal 84 3 2 9 2 2 2 2 2 2 2 2 2" xfId="20997" xr:uid="{00000000-0005-0000-0000-00000D520000}"/>
    <cellStyle name="Normal 84 3 2 9 2 2 2 2 2 2 3" xfId="20998" xr:uid="{00000000-0005-0000-0000-00000E520000}"/>
    <cellStyle name="Normal 84 3 2 9 2 2 2 2 2 3" xfId="20999" xr:uid="{00000000-0005-0000-0000-00000F520000}"/>
    <cellStyle name="Normal 84 3 2 9 2 2 2 2 2 4" xfId="21000" xr:uid="{00000000-0005-0000-0000-000010520000}"/>
    <cellStyle name="Normal 84 3 2 9 2 2 2 2 2 4 2" xfId="21001" xr:uid="{00000000-0005-0000-0000-000011520000}"/>
    <cellStyle name="Normal 84 3 2 9 2 2 2 2 3" xfId="21002" xr:uid="{00000000-0005-0000-0000-000012520000}"/>
    <cellStyle name="Normal 84 3 2 9 2 2 2 2 3 2" xfId="21003" xr:uid="{00000000-0005-0000-0000-000013520000}"/>
    <cellStyle name="Normal 84 3 2 9 2 2 2 2 3 2 2" xfId="21004" xr:uid="{00000000-0005-0000-0000-000014520000}"/>
    <cellStyle name="Normal 84 3 2 9 2 2 2 2 3 2 2 2" xfId="21005" xr:uid="{00000000-0005-0000-0000-000015520000}"/>
    <cellStyle name="Normal 84 3 2 9 2 2 2 2 3 3" xfId="21006" xr:uid="{00000000-0005-0000-0000-000016520000}"/>
    <cellStyle name="Normal 84 3 2 9 2 2 2 2 4" xfId="21007" xr:uid="{00000000-0005-0000-0000-000017520000}"/>
    <cellStyle name="Normal 84 3 2 9 2 2 2 2 4 2" xfId="21008" xr:uid="{00000000-0005-0000-0000-000018520000}"/>
    <cellStyle name="Normal 84 3 2 9 2 2 2 3" xfId="21009" xr:uid="{00000000-0005-0000-0000-000019520000}"/>
    <cellStyle name="Normal 84 3 2 9 2 2 2 4" xfId="21010" xr:uid="{00000000-0005-0000-0000-00001A520000}"/>
    <cellStyle name="Normal 84 3 2 9 2 2 2 5" xfId="21011" xr:uid="{00000000-0005-0000-0000-00001B520000}"/>
    <cellStyle name="Normal 84 3 2 9 2 2 2 5 2" xfId="21012" xr:uid="{00000000-0005-0000-0000-00001C520000}"/>
    <cellStyle name="Normal 84 3 2 9 2 2 2 5 2 2" xfId="21013" xr:uid="{00000000-0005-0000-0000-00001D520000}"/>
    <cellStyle name="Normal 84 3 2 9 2 2 2 5 2 2 2" xfId="21014" xr:uid="{00000000-0005-0000-0000-00001E520000}"/>
    <cellStyle name="Normal 84 3 2 9 2 2 2 5 3" xfId="21015" xr:uid="{00000000-0005-0000-0000-00001F520000}"/>
    <cellStyle name="Normal 84 3 2 9 2 2 2 6" xfId="21016" xr:uid="{00000000-0005-0000-0000-000020520000}"/>
    <cellStyle name="Normal 84 3 2 9 2 2 2 7" xfId="21017" xr:uid="{00000000-0005-0000-0000-000021520000}"/>
    <cellStyle name="Normal 84 3 2 9 2 2 2 7 2" xfId="21018" xr:uid="{00000000-0005-0000-0000-000022520000}"/>
    <cellStyle name="Normal 84 3 2 9 2 2 3" xfId="21019" xr:uid="{00000000-0005-0000-0000-000023520000}"/>
    <cellStyle name="Normal 84 3 2 9 2 2 4" xfId="21020" xr:uid="{00000000-0005-0000-0000-000024520000}"/>
    <cellStyle name="Normal 84 3 2 9 2 2 5" xfId="21021" xr:uid="{00000000-0005-0000-0000-000025520000}"/>
    <cellStyle name="Normal 84 3 2 9 2 2 6" xfId="21022" xr:uid="{00000000-0005-0000-0000-000026520000}"/>
    <cellStyle name="Normal 84 3 2 9 2 2 6 2" xfId="21023" xr:uid="{00000000-0005-0000-0000-000027520000}"/>
    <cellStyle name="Normal 84 3 2 9 2 2 6 2 2" xfId="21024" xr:uid="{00000000-0005-0000-0000-000028520000}"/>
    <cellStyle name="Normal 84 3 2 9 2 2 6 2 2 2" xfId="21025" xr:uid="{00000000-0005-0000-0000-000029520000}"/>
    <cellStyle name="Normal 84 3 2 9 2 2 6 2 2 2 2" xfId="21026" xr:uid="{00000000-0005-0000-0000-00002A520000}"/>
    <cellStyle name="Normal 84 3 2 9 2 2 6 2 2 2 2 2" xfId="21027" xr:uid="{00000000-0005-0000-0000-00002B520000}"/>
    <cellStyle name="Normal 84 3 2 9 2 2 6 2 2 3" xfId="21028" xr:uid="{00000000-0005-0000-0000-00002C520000}"/>
    <cellStyle name="Normal 84 3 2 9 2 2 6 2 3" xfId="21029" xr:uid="{00000000-0005-0000-0000-00002D520000}"/>
    <cellStyle name="Normal 84 3 2 9 2 2 6 2 4" xfId="21030" xr:uid="{00000000-0005-0000-0000-00002E520000}"/>
    <cellStyle name="Normal 84 3 2 9 2 2 6 2 4 2" xfId="21031" xr:uid="{00000000-0005-0000-0000-00002F520000}"/>
    <cellStyle name="Normal 84 3 2 9 2 2 6 3" xfId="21032" xr:uid="{00000000-0005-0000-0000-000030520000}"/>
    <cellStyle name="Normal 84 3 2 9 2 2 6 3 2" xfId="21033" xr:uid="{00000000-0005-0000-0000-000031520000}"/>
    <cellStyle name="Normal 84 3 2 9 2 2 6 3 2 2" xfId="21034" xr:uid="{00000000-0005-0000-0000-000032520000}"/>
    <cellStyle name="Normal 84 3 2 9 2 2 6 3 2 2 2" xfId="21035" xr:uid="{00000000-0005-0000-0000-000033520000}"/>
    <cellStyle name="Normal 84 3 2 9 2 2 6 3 3" xfId="21036" xr:uid="{00000000-0005-0000-0000-000034520000}"/>
    <cellStyle name="Normal 84 3 2 9 2 2 6 4" xfId="21037" xr:uid="{00000000-0005-0000-0000-000035520000}"/>
    <cellStyle name="Normal 84 3 2 9 2 2 6 4 2" xfId="21038" xr:uid="{00000000-0005-0000-0000-000036520000}"/>
    <cellStyle name="Normal 84 3 2 9 2 2 7" xfId="21039" xr:uid="{00000000-0005-0000-0000-000037520000}"/>
    <cellStyle name="Normal 84 3 2 9 2 2 8" xfId="21040" xr:uid="{00000000-0005-0000-0000-000038520000}"/>
    <cellStyle name="Normal 84 3 2 9 2 2 8 2" xfId="21041" xr:uid="{00000000-0005-0000-0000-000039520000}"/>
    <cellStyle name="Normal 84 3 2 9 2 2 8 2 2" xfId="21042" xr:uid="{00000000-0005-0000-0000-00003A520000}"/>
    <cellStyle name="Normal 84 3 2 9 2 2 8 2 2 2" xfId="21043" xr:uid="{00000000-0005-0000-0000-00003B520000}"/>
    <cellStyle name="Normal 84 3 2 9 2 2 8 3" xfId="21044" xr:uid="{00000000-0005-0000-0000-00003C520000}"/>
    <cellStyle name="Normal 84 3 2 9 2 2 9" xfId="21045" xr:uid="{00000000-0005-0000-0000-00003D520000}"/>
    <cellStyle name="Normal 84 3 2 9 2 3" xfId="21046" xr:uid="{00000000-0005-0000-0000-00003E520000}"/>
    <cellStyle name="Normal 84 3 2 9 2 3 2" xfId="21047" xr:uid="{00000000-0005-0000-0000-00003F520000}"/>
    <cellStyle name="Normal 84 3 2 9 2 3 2 2" xfId="21048" xr:uid="{00000000-0005-0000-0000-000040520000}"/>
    <cellStyle name="Normal 84 3 2 9 2 3 2 2 2" xfId="21049" xr:uid="{00000000-0005-0000-0000-000041520000}"/>
    <cellStyle name="Normal 84 3 2 9 2 3 2 2 2 2" xfId="21050" xr:uid="{00000000-0005-0000-0000-000042520000}"/>
    <cellStyle name="Normal 84 3 2 9 2 3 2 2 2 2 2" xfId="21051" xr:uid="{00000000-0005-0000-0000-000043520000}"/>
    <cellStyle name="Normal 84 3 2 9 2 3 2 2 2 2 2 2" xfId="21052" xr:uid="{00000000-0005-0000-0000-000044520000}"/>
    <cellStyle name="Normal 84 3 2 9 2 3 2 2 2 3" xfId="21053" xr:uid="{00000000-0005-0000-0000-000045520000}"/>
    <cellStyle name="Normal 84 3 2 9 2 3 2 2 3" xfId="21054" xr:uid="{00000000-0005-0000-0000-000046520000}"/>
    <cellStyle name="Normal 84 3 2 9 2 3 2 2 4" xfId="21055" xr:uid="{00000000-0005-0000-0000-000047520000}"/>
    <cellStyle name="Normal 84 3 2 9 2 3 2 2 4 2" xfId="21056" xr:uid="{00000000-0005-0000-0000-000048520000}"/>
    <cellStyle name="Normal 84 3 2 9 2 3 2 3" xfId="21057" xr:uid="{00000000-0005-0000-0000-000049520000}"/>
    <cellStyle name="Normal 84 3 2 9 2 3 2 3 2" xfId="21058" xr:uid="{00000000-0005-0000-0000-00004A520000}"/>
    <cellStyle name="Normal 84 3 2 9 2 3 2 3 2 2" xfId="21059" xr:uid="{00000000-0005-0000-0000-00004B520000}"/>
    <cellStyle name="Normal 84 3 2 9 2 3 2 3 2 2 2" xfId="21060" xr:uid="{00000000-0005-0000-0000-00004C520000}"/>
    <cellStyle name="Normal 84 3 2 9 2 3 2 3 3" xfId="21061" xr:uid="{00000000-0005-0000-0000-00004D520000}"/>
    <cellStyle name="Normal 84 3 2 9 2 3 2 4" xfId="21062" xr:uid="{00000000-0005-0000-0000-00004E520000}"/>
    <cellStyle name="Normal 84 3 2 9 2 3 2 4 2" xfId="21063" xr:uid="{00000000-0005-0000-0000-00004F520000}"/>
    <cellStyle name="Normal 84 3 2 9 2 3 3" xfId="21064" xr:uid="{00000000-0005-0000-0000-000050520000}"/>
    <cellStyle name="Normal 84 3 2 9 2 3 4" xfId="21065" xr:uid="{00000000-0005-0000-0000-000051520000}"/>
    <cellStyle name="Normal 84 3 2 9 2 3 5" xfId="21066" xr:uid="{00000000-0005-0000-0000-000052520000}"/>
    <cellStyle name="Normal 84 3 2 9 2 3 5 2" xfId="21067" xr:uid="{00000000-0005-0000-0000-000053520000}"/>
    <cellStyle name="Normal 84 3 2 9 2 3 5 2 2" xfId="21068" xr:uid="{00000000-0005-0000-0000-000054520000}"/>
    <cellStyle name="Normal 84 3 2 9 2 3 5 2 2 2" xfId="21069" xr:uid="{00000000-0005-0000-0000-000055520000}"/>
    <cellStyle name="Normal 84 3 2 9 2 3 5 3" xfId="21070" xr:uid="{00000000-0005-0000-0000-000056520000}"/>
    <cellStyle name="Normal 84 3 2 9 2 3 6" xfId="21071" xr:uid="{00000000-0005-0000-0000-000057520000}"/>
    <cellStyle name="Normal 84 3 2 9 2 3 7" xfId="21072" xr:uid="{00000000-0005-0000-0000-000058520000}"/>
    <cellStyle name="Normal 84 3 2 9 2 3 7 2" xfId="21073" xr:uid="{00000000-0005-0000-0000-000059520000}"/>
    <cellStyle name="Normal 84 3 2 9 2 4" xfId="21074" xr:uid="{00000000-0005-0000-0000-00005A520000}"/>
    <cellStyle name="Normal 84 3 2 9 2 5" xfId="21075" xr:uid="{00000000-0005-0000-0000-00005B520000}"/>
    <cellStyle name="Normal 84 3 2 9 2 6" xfId="21076" xr:uid="{00000000-0005-0000-0000-00005C520000}"/>
    <cellStyle name="Normal 84 3 2 9 2 6 2" xfId="21077" xr:uid="{00000000-0005-0000-0000-00005D520000}"/>
    <cellStyle name="Normal 84 3 2 9 2 6 2 2" xfId="21078" xr:uid="{00000000-0005-0000-0000-00005E520000}"/>
    <cellStyle name="Normal 84 3 2 9 2 6 2 2 2" xfId="21079" xr:uid="{00000000-0005-0000-0000-00005F520000}"/>
    <cellStyle name="Normal 84 3 2 9 2 6 2 2 2 2" xfId="21080" xr:uid="{00000000-0005-0000-0000-000060520000}"/>
    <cellStyle name="Normal 84 3 2 9 2 6 2 2 2 2 2" xfId="21081" xr:uid="{00000000-0005-0000-0000-000061520000}"/>
    <cellStyle name="Normal 84 3 2 9 2 6 2 2 3" xfId="21082" xr:uid="{00000000-0005-0000-0000-000062520000}"/>
    <cellStyle name="Normal 84 3 2 9 2 6 2 3" xfId="21083" xr:uid="{00000000-0005-0000-0000-000063520000}"/>
    <cellStyle name="Normal 84 3 2 9 2 6 2 4" xfId="21084" xr:uid="{00000000-0005-0000-0000-000064520000}"/>
    <cellStyle name="Normal 84 3 2 9 2 6 2 4 2" xfId="21085" xr:uid="{00000000-0005-0000-0000-000065520000}"/>
    <cellStyle name="Normal 84 3 2 9 2 6 3" xfId="21086" xr:uid="{00000000-0005-0000-0000-000066520000}"/>
    <cellStyle name="Normal 84 3 2 9 2 6 3 2" xfId="21087" xr:uid="{00000000-0005-0000-0000-000067520000}"/>
    <cellStyle name="Normal 84 3 2 9 2 6 3 2 2" xfId="21088" xr:uid="{00000000-0005-0000-0000-000068520000}"/>
    <cellStyle name="Normal 84 3 2 9 2 6 3 2 2 2" xfId="21089" xr:uid="{00000000-0005-0000-0000-000069520000}"/>
    <cellStyle name="Normal 84 3 2 9 2 6 3 3" xfId="21090" xr:uid="{00000000-0005-0000-0000-00006A520000}"/>
    <cellStyle name="Normal 84 3 2 9 2 6 4" xfId="21091" xr:uid="{00000000-0005-0000-0000-00006B520000}"/>
    <cellStyle name="Normal 84 3 2 9 2 6 4 2" xfId="21092" xr:uid="{00000000-0005-0000-0000-00006C520000}"/>
    <cellStyle name="Normal 84 3 2 9 2 7" xfId="21093" xr:uid="{00000000-0005-0000-0000-00006D520000}"/>
    <cellStyle name="Normal 84 3 2 9 2 8" xfId="21094" xr:uid="{00000000-0005-0000-0000-00006E520000}"/>
    <cellStyle name="Normal 84 3 2 9 2 8 2" xfId="21095" xr:uid="{00000000-0005-0000-0000-00006F520000}"/>
    <cellStyle name="Normal 84 3 2 9 2 8 2 2" xfId="21096" xr:uid="{00000000-0005-0000-0000-000070520000}"/>
    <cellStyle name="Normal 84 3 2 9 2 8 2 2 2" xfId="21097" xr:uid="{00000000-0005-0000-0000-000071520000}"/>
    <cellStyle name="Normal 84 3 2 9 2 8 3" xfId="21098" xr:uid="{00000000-0005-0000-0000-000072520000}"/>
    <cellStyle name="Normal 84 3 2 9 2 9" xfId="21099" xr:uid="{00000000-0005-0000-0000-000073520000}"/>
    <cellStyle name="Normal 84 3 2 9 3" xfId="21100" xr:uid="{00000000-0005-0000-0000-000074520000}"/>
    <cellStyle name="Normal 84 3 2 9 4" xfId="21101" xr:uid="{00000000-0005-0000-0000-000075520000}"/>
    <cellStyle name="Normal 84 3 2 9 4 2" xfId="21102" xr:uid="{00000000-0005-0000-0000-000076520000}"/>
    <cellStyle name="Normal 84 3 2 9 4 2 2" xfId="21103" xr:uid="{00000000-0005-0000-0000-000077520000}"/>
    <cellStyle name="Normal 84 3 2 9 4 2 2 2" xfId="21104" xr:uid="{00000000-0005-0000-0000-000078520000}"/>
    <cellStyle name="Normal 84 3 2 9 4 2 2 2 2" xfId="21105" xr:uid="{00000000-0005-0000-0000-000079520000}"/>
    <cellStyle name="Normal 84 3 2 9 4 2 2 2 2 2" xfId="21106" xr:uid="{00000000-0005-0000-0000-00007A520000}"/>
    <cellStyle name="Normal 84 3 2 9 4 2 2 2 2 2 2" xfId="21107" xr:uid="{00000000-0005-0000-0000-00007B520000}"/>
    <cellStyle name="Normal 84 3 2 9 4 2 2 2 3" xfId="21108" xr:uid="{00000000-0005-0000-0000-00007C520000}"/>
    <cellStyle name="Normal 84 3 2 9 4 2 2 3" xfId="21109" xr:uid="{00000000-0005-0000-0000-00007D520000}"/>
    <cellStyle name="Normal 84 3 2 9 4 2 2 4" xfId="21110" xr:uid="{00000000-0005-0000-0000-00007E520000}"/>
    <cellStyle name="Normal 84 3 2 9 4 2 2 4 2" xfId="21111" xr:uid="{00000000-0005-0000-0000-00007F520000}"/>
    <cellStyle name="Normal 84 3 2 9 4 2 3" xfId="21112" xr:uid="{00000000-0005-0000-0000-000080520000}"/>
    <cellStyle name="Normal 84 3 2 9 4 2 3 2" xfId="21113" xr:uid="{00000000-0005-0000-0000-000081520000}"/>
    <cellStyle name="Normal 84 3 2 9 4 2 3 2 2" xfId="21114" xr:uid="{00000000-0005-0000-0000-000082520000}"/>
    <cellStyle name="Normal 84 3 2 9 4 2 3 2 2 2" xfId="21115" xr:uid="{00000000-0005-0000-0000-000083520000}"/>
    <cellStyle name="Normal 84 3 2 9 4 2 3 3" xfId="21116" xr:uid="{00000000-0005-0000-0000-000084520000}"/>
    <cellStyle name="Normal 84 3 2 9 4 2 4" xfId="21117" xr:uid="{00000000-0005-0000-0000-000085520000}"/>
    <cellStyle name="Normal 84 3 2 9 4 2 4 2" xfId="21118" xr:uid="{00000000-0005-0000-0000-000086520000}"/>
    <cellStyle name="Normal 84 3 2 9 4 3" xfId="21119" xr:uid="{00000000-0005-0000-0000-000087520000}"/>
    <cellStyle name="Normal 84 3 2 9 4 4" xfId="21120" xr:uid="{00000000-0005-0000-0000-000088520000}"/>
    <cellStyle name="Normal 84 3 2 9 4 5" xfId="21121" xr:uid="{00000000-0005-0000-0000-000089520000}"/>
    <cellStyle name="Normal 84 3 2 9 4 5 2" xfId="21122" xr:uid="{00000000-0005-0000-0000-00008A520000}"/>
    <cellStyle name="Normal 84 3 2 9 4 5 2 2" xfId="21123" xr:uid="{00000000-0005-0000-0000-00008B520000}"/>
    <cellStyle name="Normal 84 3 2 9 4 5 2 2 2" xfId="21124" xr:uid="{00000000-0005-0000-0000-00008C520000}"/>
    <cellStyle name="Normal 84 3 2 9 4 5 3" xfId="21125" xr:uid="{00000000-0005-0000-0000-00008D520000}"/>
    <cellStyle name="Normal 84 3 2 9 4 6" xfId="21126" xr:uid="{00000000-0005-0000-0000-00008E520000}"/>
    <cellStyle name="Normal 84 3 2 9 4 7" xfId="21127" xr:uid="{00000000-0005-0000-0000-00008F520000}"/>
    <cellStyle name="Normal 84 3 2 9 4 7 2" xfId="21128" xr:uid="{00000000-0005-0000-0000-000090520000}"/>
    <cellStyle name="Normal 84 3 2 9 5" xfId="21129" xr:uid="{00000000-0005-0000-0000-000091520000}"/>
    <cellStyle name="Normal 84 3 2 9 6" xfId="21130" xr:uid="{00000000-0005-0000-0000-000092520000}"/>
    <cellStyle name="Normal 84 3 2 9 7" xfId="21131" xr:uid="{00000000-0005-0000-0000-000093520000}"/>
    <cellStyle name="Normal 84 3 2 9 8" xfId="21132" xr:uid="{00000000-0005-0000-0000-000094520000}"/>
    <cellStyle name="Normal 84 3 2 9 8 2" xfId="21133" xr:uid="{00000000-0005-0000-0000-000095520000}"/>
    <cellStyle name="Normal 84 3 2 9 8 2 2" xfId="21134" xr:uid="{00000000-0005-0000-0000-000096520000}"/>
    <cellStyle name="Normal 84 3 2 9 8 2 2 2" xfId="21135" xr:uid="{00000000-0005-0000-0000-000097520000}"/>
    <cellStyle name="Normal 84 3 2 9 8 2 2 2 2" xfId="21136" xr:uid="{00000000-0005-0000-0000-000098520000}"/>
    <cellStyle name="Normal 84 3 2 9 8 2 2 2 2 2" xfId="21137" xr:uid="{00000000-0005-0000-0000-000099520000}"/>
    <cellStyle name="Normal 84 3 2 9 8 2 2 3" xfId="21138" xr:uid="{00000000-0005-0000-0000-00009A520000}"/>
    <cellStyle name="Normal 84 3 2 9 8 2 3" xfId="21139" xr:uid="{00000000-0005-0000-0000-00009B520000}"/>
    <cellStyle name="Normal 84 3 2 9 8 2 4" xfId="21140" xr:uid="{00000000-0005-0000-0000-00009C520000}"/>
    <cellStyle name="Normal 84 3 2 9 8 2 4 2" xfId="21141" xr:uid="{00000000-0005-0000-0000-00009D520000}"/>
    <cellStyle name="Normal 84 3 2 9 8 3" xfId="21142" xr:uid="{00000000-0005-0000-0000-00009E520000}"/>
    <cellStyle name="Normal 84 3 2 9 8 3 2" xfId="21143" xr:uid="{00000000-0005-0000-0000-00009F520000}"/>
    <cellStyle name="Normal 84 3 2 9 8 3 2 2" xfId="21144" xr:uid="{00000000-0005-0000-0000-0000A0520000}"/>
    <cellStyle name="Normal 84 3 2 9 8 3 2 2 2" xfId="21145" xr:uid="{00000000-0005-0000-0000-0000A1520000}"/>
    <cellStyle name="Normal 84 3 2 9 8 3 3" xfId="21146" xr:uid="{00000000-0005-0000-0000-0000A2520000}"/>
    <cellStyle name="Normal 84 3 2 9 8 4" xfId="21147" xr:uid="{00000000-0005-0000-0000-0000A3520000}"/>
    <cellStyle name="Normal 84 3 2 9 8 4 2" xfId="21148" xr:uid="{00000000-0005-0000-0000-0000A4520000}"/>
    <cellStyle name="Normal 84 3 2 9 9" xfId="21149" xr:uid="{00000000-0005-0000-0000-0000A5520000}"/>
    <cellStyle name="Normal 84 3 3" xfId="21150" xr:uid="{00000000-0005-0000-0000-0000A6520000}"/>
    <cellStyle name="Normal 84 3 3 10" xfId="21151" xr:uid="{00000000-0005-0000-0000-0000A7520000}"/>
    <cellStyle name="Normal 84 3 3 11" xfId="21152" xr:uid="{00000000-0005-0000-0000-0000A8520000}"/>
    <cellStyle name="Normal 84 3 3 11 2" xfId="21153" xr:uid="{00000000-0005-0000-0000-0000A9520000}"/>
    <cellStyle name="Normal 84 3 3 11 2 2" xfId="21154" xr:uid="{00000000-0005-0000-0000-0000AA520000}"/>
    <cellStyle name="Normal 84 3 3 11 2 2 2" xfId="21155" xr:uid="{00000000-0005-0000-0000-0000AB520000}"/>
    <cellStyle name="Normal 84 3 3 11 3" xfId="21156" xr:uid="{00000000-0005-0000-0000-0000AC520000}"/>
    <cellStyle name="Normal 84 3 3 12" xfId="21157" xr:uid="{00000000-0005-0000-0000-0000AD520000}"/>
    <cellStyle name="Normal 84 3 3 13" xfId="21158" xr:uid="{00000000-0005-0000-0000-0000AE520000}"/>
    <cellStyle name="Normal 84 3 3 13 2" xfId="21159" xr:uid="{00000000-0005-0000-0000-0000AF520000}"/>
    <cellStyle name="Normal 84 3 3 2" xfId="21160" xr:uid="{00000000-0005-0000-0000-0000B0520000}"/>
    <cellStyle name="Normal 84 3 3 2 10" xfId="21161" xr:uid="{00000000-0005-0000-0000-0000B1520000}"/>
    <cellStyle name="Normal 84 3 3 2 10 2" xfId="21162" xr:uid="{00000000-0005-0000-0000-0000B2520000}"/>
    <cellStyle name="Normal 84 3 3 2 10 2 2" xfId="21163" xr:uid="{00000000-0005-0000-0000-0000B3520000}"/>
    <cellStyle name="Normal 84 3 3 2 10 2 2 2" xfId="21164" xr:uid="{00000000-0005-0000-0000-0000B4520000}"/>
    <cellStyle name="Normal 84 3 3 2 10 3" xfId="21165" xr:uid="{00000000-0005-0000-0000-0000B5520000}"/>
    <cellStyle name="Normal 84 3 3 2 11" xfId="21166" xr:uid="{00000000-0005-0000-0000-0000B6520000}"/>
    <cellStyle name="Normal 84 3 3 2 12" xfId="21167" xr:uid="{00000000-0005-0000-0000-0000B7520000}"/>
    <cellStyle name="Normal 84 3 3 2 12 2" xfId="21168" xr:uid="{00000000-0005-0000-0000-0000B8520000}"/>
    <cellStyle name="Normal 84 3 3 2 2" xfId="21169" xr:uid="{00000000-0005-0000-0000-0000B9520000}"/>
    <cellStyle name="Normal 84 3 3 2 2 10" xfId="21170" xr:uid="{00000000-0005-0000-0000-0000BA520000}"/>
    <cellStyle name="Normal 84 3 3 2 2 10 2" xfId="21171" xr:uid="{00000000-0005-0000-0000-0000BB520000}"/>
    <cellStyle name="Normal 84 3 3 2 2 2" xfId="21172" xr:uid="{00000000-0005-0000-0000-0000BC520000}"/>
    <cellStyle name="Normal 84 3 3 2 2 2 10" xfId="21173" xr:uid="{00000000-0005-0000-0000-0000BD520000}"/>
    <cellStyle name="Normal 84 3 3 2 2 2 10 2" xfId="21174" xr:uid="{00000000-0005-0000-0000-0000BE520000}"/>
    <cellStyle name="Normal 84 3 3 2 2 2 2" xfId="21175" xr:uid="{00000000-0005-0000-0000-0000BF520000}"/>
    <cellStyle name="Normal 84 3 3 2 2 2 2 2" xfId="21176" xr:uid="{00000000-0005-0000-0000-0000C0520000}"/>
    <cellStyle name="Normal 84 3 3 2 2 2 2 2 2" xfId="21177" xr:uid="{00000000-0005-0000-0000-0000C1520000}"/>
    <cellStyle name="Normal 84 3 3 2 2 2 2 2 2 2" xfId="21178" xr:uid="{00000000-0005-0000-0000-0000C2520000}"/>
    <cellStyle name="Normal 84 3 3 2 2 2 2 2 2 2 2" xfId="21179" xr:uid="{00000000-0005-0000-0000-0000C3520000}"/>
    <cellStyle name="Normal 84 3 3 2 2 2 2 2 2 2 2 2" xfId="21180" xr:uid="{00000000-0005-0000-0000-0000C4520000}"/>
    <cellStyle name="Normal 84 3 3 2 2 2 2 2 2 2 2 2 2" xfId="21181" xr:uid="{00000000-0005-0000-0000-0000C5520000}"/>
    <cellStyle name="Normal 84 3 3 2 2 2 2 2 2 2 2 2 2 2" xfId="21182" xr:uid="{00000000-0005-0000-0000-0000C6520000}"/>
    <cellStyle name="Normal 84 3 3 2 2 2 2 2 2 2 3" xfId="21183" xr:uid="{00000000-0005-0000-0000-0000C7520000}"/>
    <cellStyle name="Normal 84 3 3 2 2 2 2 2 2 3" xfId="21184" xr:uid="{00000000-0005-0000-0000-0000C8520000}"/>
    <cellStyle name="Normal 84 3 3 2 2 2 2 2 2 4" xfId="21185" xr:uid="{00000000-0005-0000-0000-0000C9520000}"/>
    <cellStyle name="Normal 84 3 3 2 2 2 2 2 2 4 2" xfId="21186" xr:uid="{00000000-0005-0000-0000-0000CA520000}"/>
    <cellStyle name="Normal 84 3 3 2 2 2 2 2 3" xfId="21187" xr:uid="{00000000-0005-0000-0000-0000CB520000}"/>
    <cellStyle name="Normal 84 3 3 2 2 2 2 2 3 2" xfId="21188" xr:uid="{00000000-0005-0000-0000-0000CC520000}"/>
    <cellStyle name="Normal 84 3 3 2 2 2 2 2 3 2 2" xfId="21189" xr:uid="{00000000-0005-0000-0000-0000CD520000}"/>
    <cellStyle name="Normal 84 3 3 2 2 2 2 2 3 2 2 2" xfId="21190" xr:uid="{00000000-0005-0000-0000-0000CE520000}"/>
    <cellStyle name="Normal 84 3 3 2 2 2 2 2 3 3" xfId="21191" xr:uid="{00000000-0005-0000-0000-0000CF520000}"/>
    <cellStyle name="Normal 84 3 3 2 2 2 2 2 4" xfId="21192" xr:uid="{00000000-0005-0000-0000-0000D0520000}"/>
    <cellStyle name="Normal 84 3 3 2 2 2 2 2 4 2" xfId="21193" xr:uid="{00000000-0005-0000-0000-0000D1520000}"/>
    <cellStyle name="Normal 84 3 3 2 2 2 2 3" xfId="21194" xr:uid="{00000000-0005-0000-0000-0000D2520000}"/>
    <cellStyle name="Normal 84 3 3 2 2 2 2 4" xfId="21195" xr:uid="{00000000-0005-0000-0000-0000D3520000}"/>
    <cellStyle name="Normal 84 3 3 2 2 2 2 5" xfId="21196" xr:uid="{00000000-0005-0000-0000-0000D4520000}"/>
    <cellStyle name="Normal 84 3 3 2 2 2 2 5 2" xfId="21197" xr:uid="{00000000-0005-0000-0000-0000D5520000}"/>
    <cellStyle name="Normal 84 3 3 2 2 2 2 5 2 2" xfId="21198" xr:uid="{00000000-0005-0000-0000-0000D6520000}"/>
    <cellStyle name="Normal 84 3 3 2 2 2 2 5 2 2 2" xfId="21199" xr:uid="{00000000-0005-0000-0000-0000D7520000}"/>
    <cellStyle name="Normal 84 3 3 2 2 2 2 5 3" xfId="21200" xr:uid="{00000000-0005-0000-0000-0000D8520000}"/>
    <cellStyle name="Normal 84 3 3 2 2 2 2 6" xfId="21201" xr:uid="{00000000-0005-0000-0000-0000D9520000}"/>
    <cellStyle name="Normal 84 3 3 2 2 2 2 7" xfId="21202" xr:uid="{00000000-0005-0000-0000-0000DA520000}"/>
    <cellStyle name="Normal 84 3 3 2 2 2 2 7 2" xfId="21203" xr:uid="{00000000-0005-0000-0000-0000DB520000}"/>
    <cellStyle name="Normal 84 3 3 2 2 2 3" xfId="21204" xr:uid="{00000000-0005-0000-0000-0000DC520000}"/>
    <cellStyle name="Normal 84 3 3 2 2 2 4" xfId="21205" xr:uid="{00000000-0005-0000-0000-0000DD520000}"/>
    <cellStyle name="Normal 84 3 3 2 2 2 5" xfId="21206" xr:uid="{00000000-0005-0000-0000-0000DE520000}"/>
    <cellStyle name="Normal 84 3 3 2 2 2 6" xfId="21207" xr:uid="{00000000-0005-0000-0000-0000DF520000}"/>
    <cellStyle name="Normal 84 3 3 2 2 2 6 2" xfId="21208" xr:uid="{00000000-0005-0000-0000-0000E0520000}"/>
    <cellStyle name="Normal 84 3 3 2 2 2 6 2 2" xfId="21209" xr:uid="{00000000-0005-0000-0000-0000E1520000}"/>
    <cellStyle name="Normal 84 3 3 2 2 2 6 2 2 2" xfId="21210" xr:uid="{00000000-0005-0000-0000-0000E2520000}"/>
    <cellStyle name="Normal 84 3 3 2 2 2 6 2 2 2 2" xfId="21211" xr:uid="{00000000-0005-0000-0000-0000E3520000}"/>
    <cellStyle name="Normal 84 3 3 2 2 2 6 2 2 2 2 2" xfId="21212" xr:uid="{00000000-0005-0000-0000-0000E4520000}"/>
    <cellStyle name="Normal 84 3 3 2 2 2 6 2 2 3" xfId="21213" xr:uid="{00000000-0005-0000-0000-0000E5520000}"/>
    <cellStyle name="Normal 84 3 3 2 2 2 6 2 3" xfId="21214" xr:uid="{00000000-0005-0000-0000-0000E6520000}"/>
    <cellStyle name="Normal 84 3 3 2 2 2 6 2 4" xfId="21215" xr:uid="{00000000-0005-0000-0000-0000E7520000}"/>
    <cellStyle name="Normal 84 3 3 2 2 2 6 2 4 2" xfId="21216" xr:uid="{00000000-0005-0000-0000-0000E8520000}"/>
    <cellStyle name="Normal 84 3 3 2 2 2 6 3" xfId="21217" xr:uid="{00000000-0005-0000-0000-0000E9520000}"/>
    <cellStyle name="Normal 84 3 3 2 2 2 6 3 2" xfId="21218" xr:uid="{00000000-0005-0000-0000-0000EA520000}"/>
    <cellStyle name="Normal 84 3 3 2 2 2 6 3 2 2" xfId="21219" xr:uid="{00000000-0005-0000-0000-0000EB520000}"/>
    <cellStyle name="Normal 84 3 3 2 2 2 6 3 2 2 2" xfId="21220" xr:uid="{00000000-0005-0000-0000-0000EC520000}"/>
    <cellStyle name="Normal 84 3 3 2 2 2 6 3 3" xfId="21221" xr:uid="{00000000-0005-0000-0000-0000ED520000}"/>
    <cellStyle name="Normal 84 3 3 2 2 2 6 4" xfId="21222" xr:uid="{00000000-0005-0000-0000-0000EE520000}"/>
    <cellStyle name="Normal 84 3 3 2 2 2 6 4 2" xfId="21223" xr:uid="{00000000-0005-0000-0000-0000EF520000}"/>
    <cellStyle name="Normal 84 3 3 2 2 2 7" xfId="21224" xr:uid="{00000000-0005-0000-0000-0000F0520000}"/>
    <cellStyle name="Normal 84 3 3 2 2 2 8" xfId="21225" xr:uid="{00000000-0005-0000-0000-0000F1520000}"/>
    <cellStyle name="Normal 84 3 3 2 2 2 8 2" xfId="21226" xr:uid="{00000000-0005-0000-0000-0000F2520000}"/>
    <cellStyle name="Normal 84 3 3 2 2 2 8 2 2" xfId="21227" xr:uid="{00000000-0005-0000-0000-0000F3520000}"/>
    <cellStyle name="Normal 84 3 3 2 2 2 8 2 2 2" xfId="21228" xr:uid="{00000000-0005-0000-0000-0000F4520000}"/>
    <cellStyle name="Normal 84 3 3 2 2 2 8 3" xfId="21229" xr:uid="{00000000-0005-0000-0000-0000F5520000}"/>
    <cellStyle name="Normal 84 3 3 2 2 2 9" xfId="21230" xr:uid="{00000000-0005-0000-0000-0000F6520000}"/>
    <cellStyle name="Normal 84 3 3 2 2 3" xfId="21231" xr:uid="{00000000-0005-0000-0000-0000F7520000}"/>
    <cellStyle name="Normal 84 3 3 2 2 3 2" xfId="21232" xr:uid="{00000000-0005-0000-0000-0000F8520000}"/>
    <cellStyle name="Normal 84 3 3 2 2 3 2 2" xfId="21233" xr:uid="{00000000-0005-0000-0000-0000F9520000}"/>
    <cellStyle name="Normal 84 3 3 2 2 3 2 2 2" xfId="21234" xr:uid="{00000000-0005-0000-0000-0000FA520000}"/>
    <cellStyle name="Normal 84 3 3 2 2 3 2 2 2 2" xfId="21235" xr:uid="{00000000-0005-0000-0000-0000FB520000}"/>
    <cellStyle name="Normal 84 3 3 2 2 3 2 2 2 2 2" xfId="21236" xr:uid="{00000000-0005-0000-0000-0000FC520000}"/>
    <cellStyle name="Normal 84 3 3 2 2 3 2 2 2 2 2 2" xfId="21237" xr:uid="{00000000-0005-0000-0000-0000FD520000}"/>
    <cellStyle name="Normal 84 3 3 2 2 3 2 2 2 3" xfId="21238" xr:uid="{00000000-0005-0000-0000-0000FE520000}"/>
    <cellStyle name="Normal 84 3 3 2 2 3 2 2 3" xfId="21239" xr:uid="{00000000-0005-0000-0000-0000FF520000}"/>
    <cellStyle name="Normal 84 3 3 2 2 3 2 2 4" xfId="21240" xr:uid="{00000000-0005-0000-0000-000000530000}"/>
    <cellStyle name="Normal 84 3 3 2 2 3 2 2 4 2" xfId="21241" xr:uid="{00000000-0005-0000-0000-000001530000}"/>
    <cellStyle name="Normal 84 3 3 2 2 3 2 3" xfId="21242" xr:uid="{00000000-0005-0000-0000-000002530000}"/>
    <cellStyle name="Normal 84 3 3 2 2 3 2 3 2" xfId="21243" xr:uid="{00000000-0005-0000-0000-000003530000}"/>
    <cellStyle name="Normal 84 3 3 2 2 3 2 3 2 2" xfId="21244" xr:uid="{00000000-0005-0000-0000-000004530000}"/>
    <cellStyle name="Normal 84 3 3 2 2 3 2 3 2 2 2" xfId="21245" xr:uid="{00000000-0005-0000-0000-000005530000}"/>
    <cellStyle name="Normal 84 3 3 2 2 3 2 3 3" xfId="21246" xr:uid="{00000000-0005-0000-0000-000006530000}"/>
    <cellStyle name="Normal 84 3 3 2 2 3 2 4" xfId="21247" xr:uid="{00000000-0005-0000-0000-000007530000}"/>
    <cellStyle name="Normal 84 3 3 2 2 3 2 4 2" xfId="21248" xr:uid="{00000000-0005-0000-0000-000008530000}"/>
    <cellStyle name="Normal 84 3 3 2 2 3 3" xfId="21249" xr:uid="{00000000-0005-0000-0000-000009530000}"/>
    <cellStyle name="Normal 84 3 3 2 2 3 4" xfId="21250" xr:uid="{00000000-0005-0000-0000-00000A530000}"/>
    <cellStyle name="Normal 84 3 3 2 2 3 5" xfId="21251" xr:uid="{00000000-0005-0000-0000-00000B530000}"/>
    <cellStyle name="Normal 84 3 3 2 2 3 5 2" xfId="21252" xr:uid="{00000000-0005-0000-0000-00000C530000}"/>
    <cellStyle name="Normal 84 3 3 2 2 3 5 2 2" xfId="21253" xr:uid="{00000000-0005-0000-0000-00000D530000}"/>
    <cellStyle name="Normal 84 3 3 2 2 3 5 2 2 2" xfId="21254" xr:uid="{00000000-0005-0000-0000-00000E530000}"/>
    <cellStyle name="Normal 84 3 3 2 2 3 5 3" xfId="21255" xr:uid="{00000000-0005-0000-0000-00000F530000}"/>
    <cellStyle name="Normal 84 3 3 2 2 3 6" xfId="21256" xr:uid="{00000000-0005-0000-0000-000010530000}"/>
    <cellStyle name="Normal 84 3 3 2 2 3 7" xfId="21257" xr:uid="{00000000-0005-0000-0000-000011530000}"/>
    <cellStyle name="Normal 84 3 3 2 2 3 7 2" xfId="21258" xr:uid="{00000000-0005-0000-0000-000012530000}"/>
    <cellStyle name="Normal 84 3 3 2 2 4" xfId="21259" xr:uid="{00000000-0005-0000-0000-000013530000}"/>
    <cellStyle name="Normal 84 3 3 2 2 5" xfId="21260" xr:uid="{00000000-0005-0000-0000-000014530000}"/>
    <cellStyle name="Normal 84 3 3 2 2 6" xfId="21261" xr:uid="{00000000-0005-0000-0000-000015530000}"/>
    <cellStyle name="Normal 84 3 3 2 2 6 2" xfId="21262" xr:uid="{00000000-0005-0000-0000-000016530000}"/>
    <cellStyle name="Normal 84 3 3 2 2 6 2 2" xfId="21263" xr:uid="{00000000-0005-0000-0000-000017530000}"/>
    <cellStyle name="Normal 84 3 3 2 2 6 2 2 2" xfId="21264" xr:uid="{00000000-0005-0000-0000-000018530000}"/>
    <cellStyle name="Normal 84 3 3 2 2 6 2 2 2 2" xfId="21265" xr:uid="{00000000-0005-0000-0000-000019530000}"/>
    <cellStyle name="Normal 84 3 3 2 2 6 2 2 2 2 2" xfId="21266" xr:uid="{00000000-0005-0000-0000-00001A530000}"/>
    <cellStyle name="Normal 84 3 3 2 2 6 2 2 3" xfId="21267" xr:uid="{00000000-0005-0000-0000-00001B530000}"/>
    <cellStyle name="Normal 84 3 3 2 2 6 2 3" xfId="21268" xr:uid="{00000000-0005-0000-0000-00001C530000}"/>
    <cellStyle name="Normal 84 3 3 2 2 6 2 4" xfId="21269" xr:uid="{00000000-0005-0000-0000-00001D530000}"/>
    <cellStyle name="Normal 84 3 3 2 2 6 2 4 2" xfId="21270" xr:uid="{00000000-0005-0000-0000-00001E530000}"/>
    <cellStyle name="Normal 84 3 3 2 2 6 3" xfId="21271" xr:uid="{00000000-0005-0000-0000-00001F530000}"/>
    <cellStyle name="Normal 84 3 3 2 2 6 3 2" xfId="21272" xr:uid="{00000000-0005-0000-0000-000020530000}"/>
    <cellStyle name="Normal 84 3 3 2 2 6 3 2 2" xfId="21273" xr:uid="{00000000-0005-0000-0000-000021530000}"/>
    <cellStyle name="Normal 84 3 3 2 2 6 3 2 2 2" xfId="21274" xr:uid="{00000000-0005-0000-0000-000022530000}"/>
    <cellStyle name="Normal 84 3 3 2 2 6 3 3" xfId="21275" xr:uid="{00000000-0005-0000-0000-000023530000}"/>
    <cellStyle name="Normal 84 3 3 2 2 6 4" xfId="21276" xr:uid="{00000000-0005-0000-0000-000024530000}"/>
    <cellStyle name="Normal 84 3 3 2 2 6 4 2" xfId="21277" xr:uid="{00000000-0005-0000-0000-000025530000}"/>
    <cellStyle name="Normal 84 3 3 2 2 7" xfId="21278" xr:uid="{00000000-0005-0000-0000-000026530000}"/>
    <cellStyle name="Normal 84 3 3 2 2 8" xfId="21279" xr:uid="{00000000-0005-0000-0000-000027530000}"/>
    <cellStyle name="Normal 84 3 3 2 2 8 2" xfId="21280" xr:uid="{00000000-0005-0000-0000-000028530000}"/>
    <cellStyle name="Normal 84 3 3 2 2 8 2 2" xfId="21281" xr:uid="{00000000-0005-0000-0000-000029530000}"/>
    <cellStyle name="Normal 84 3 3 2 2 8 2 2 2" xfId="21282" xr:uid="{00000000-0005-0000-0000-00002A530000}"/>
    <cellStyle name="Normal 84 3 3 2 2 8 3" xfId="21283" xr:uid="{00000000-0005-0000-0000-00002B530000}"/>
    <cellStyle name="Normal 84 3 3 2 2 9" xfId="21284" xr:uid="{00000000-0005-0000-0000-00002C530000}"/>
    <cellStyle name="Normal 84 3 3 2 3" xfId="21285" xr:uid="{00000000-0005-0000-0000-00002D530000}"/>
    <cellStyle name="Normal 84 3 3 2 4" xfId="21286" xr:uid="{00000000-0005-0000-0000-00002E530000}"/>
    <cellStyle name="Normal 84 3 3 2 4 2" xfId="21287" xr:uid="{00000000-0005-0000-0000-00002F530000}"/>
    <cellStyle name="Normal 84 3 3 2 4 2 2" xfId="21288" xr:uid="{00000000-0005-0000-0000-000030530000}"/>
    <cellStyle name="Normal 84 3 3 2 4 2 2 2" xfId="21289" xr:uid="{00000000-0005-0000-0000-000031530000}"/>
    <cellStyle name="Normal 84 3 3 2 4 2 2 2 2" xfId="21290" xr:uid="{00000000-0005-0000-0000-000032530000}"/>
    <cellStyle name="Normal 84 3 3 2 4 2 2 2 2 2" xfId="21291" xr:uid="{00000000-0005-0000-0000-000033530000}"/>
    <cellStyle name="Normal 84 3 3 2 4 2 2 2 2 2 2" xfId="21292" xr:uid="{00000000-0005-0000-0000-000034530000}"/>
    <cellStyle name="Normal 84 3 3 2 4 2 2 2 3" xfId="21293" xr:uid="{00000000-0005-0000-0000-000035530000}"/>
    <cellStyle name="Normal 84 3 3 2 4 2 2 3" xfId="21294" xr:uid="{00000000-0005-0000-0000-000036530000}"/>
    <cellStyle name="Normal 84 3 3 2 4 2 2 4" xfId="21295" xr:uid="{00000000-0005-0000-0000-000037530000}"/>
    <cellStyle name="Normal 84 3 3 2 4 2 2 4 2" xfId="21296" xr:uid="{00000000-0005-0000-0000-000038530000}"/>
    <cellStyle name="Normal 84 3 3 2 4 2 3" xfId="21297" xr:uid="{00000000-0005-0000-0000-000039530000}"/>
    <cellStyle name="Normal 84 3 3 2 4 2 3 2" xfId="21298" xr:uid="{00000000-0005-0000-0000-00003A530000}"/>
    <cellStyle name="Normal 84 3 3 2 4 2 3 2 2" xfId="21299" xr:uid="{00000000-0005-0000-0000-00003B530000}"/>
    <cellStyle name="Normal 84 3 3 2 4 2 3 2 2 2" xfId="21300" xr:uid="{00000000-0005-0000-0000-00003C530000}"/>
    <cellStyle name="Normal 84 3 3 2 4 2 3 3" xfId="21301" xr:uid="{00000000-0005-0000-0000-00003D530000}"/>
    <cellStyle name="Normal 84 3 3 2 4 2 4" xfId="21302" xr:uid="{00000000-0005-0000-0000-00003E530000}"/>
    <cellStyle name="Normal 84 3 3 2 4 2 4 2" xfId="21303" xr:uid="{00000000-0005-0000-0000-00003F530000}"/>
    <cellStyle name="Normal 84 3 3 2 4 3" xfId="21304" xr:uid="{00000000-0005-0000-0000-000040530000}"/>
    <cellStyle name="Normal 84 3 3 2 4 4" xfId="21305" xr:uid="{00000000-0005-0000-0000-000041530000}"/>
    <cellStyle name="Normal 84 3 3 2 4 5" xfId="21306" xr:uid="{00000000-0005-0000-0000-000042530000}"/>
    <cellStyle name="Normal 84 3 3 2 4 5 2" xfId="21307" xr:uid="{00000000-0005-0000-0000-000043530000}"/>
    <cellStyle name="Normal 84 3 3 2 4 5 2 2" xfId="21308" xr:uid="{00000000-0005-0000-0000-000044530000}"/>
    <cellStyle name="Normal 84 3 3 2 4 5 2 2 2" xfId="21309" xr:uid="{00000000-0005-0000-0000-000045530000}"/>
    <cellStyle name="Normal 84 3 3 2 4 5 3" xfId="21310" xr:uid="{00000000-0005-0000-0000-000046530000}"/>
    <cellStyle name="Normal 84 3 3 2 4 6" xfId="21311" xr:uid="{00000000-0005-0000-0000-000047530000}"/>
    <cellStyle name="Normal 84 3 3 2 4 7" xfId="21312" xr:uid="{00000000-0005-0000-0000-000048530000}"/>
    <cellStyle name="Normal 84 3 3 2 4 7 2" xfId="21313" xr:uid="{00000000-0005-0000-0000-000049530000}"/>
    <cellStyle name="Normal 84 3 3 2 5" xfId="21314" xr:uid="{00000000-0005-0000-0000-00004A530000}"/>
    <cellStyle name="Normal 84 3 3 2 6" xfId="21315" xr:uid="{00000000-0005-0000-0000-00004B530000}"/>
    <cellStyle name="Normal 84 3 3 2 7" xfId="21316" xr:uid="{00000000-0005-0000-0000-00004C530000}"/>
    <cellStyle name="Normal 84 3 3 2 8" xfId="21317" xr:uid="{00000000-0005-0000-0000-00004D530000}"/>
    <cellStyle name="Normal 84 3 3 2 8 2" xfId="21318" xr:uid="{00000000-0005-0000-0000-00004E530000}"/>
    <cellStyle name="Normal 84 3 3 2 8 2 2" xfId="21319" xr:uid="{00000000-0005-0000-0000-00004F530000}"/>
    <cellStyle name="Normal 84 3 3 2 8 2 2 2" xfId="21320" xr:uid="{00000000-0005-0000-0000-000050530000}"/>
    <cellStyle name="Normal 84 3 3 2 8 2 2 2 2" xfId="21321" xr:uid="{00000000-0005-0000-0000-000051530000}"/>
    <cellStyle name="Normal 84 3 3 2 8 2 2 2 2 2" xfId="21322" xr:uid="{00000000-0005-0000-0000-000052530000}"/>
    <cellStyle name="Normal 84 3 3 2 8 2 2 3" xfId="21323" xr:uid="{00000000-0005-0000-0000-000053530000}"/>
    <cellStyle name="Normal 84 3 3 2 8 2 3" xfId="21324" xr:uid="{00000000-0005-0000-0000-000054530000}"/>
    <cellStyle name="Normal 84 3 3 2 8 2 4" xfId="21325" xr:uid="{00000000-0005-0000-0000-000055530000}"/>
    <cellStyle name="Normal 84 3 3 2 8 2 4 2" xfId="21326" xr:uid="{00000000-0005-0000-0000-000056530000}"/>
    <cellStyle name="Normal 84 3 3 2 8 3" xfId="21327" xr:uid="{00000000-0005-0000-0000-000057530000}"/>
    <cellStyle name="Normal 84 3 3 2 8 3 2" xfId="21328" xr:uid="{00000000-0005-0000-0000-000058530000}"/>
    <cellStyle name="Normal 84 3 3 2 8 3 2 2" xfId="21329" xr:uid="{00000000-0005-0000-0000-000059530000}"/>
    <cellStyle name="Normal 84 3 3 2 8 3 2 2 2" xfId="21330" xr:uid="{00000000-0005-0000-0000-00005A530000}"/>
    <cellStyle name="Normal 84 3 3 2 8 3 3" xfId="21331" xr:uid="{00000000-0005-0000-0000-00005B530000}"/>
    <cellStyle name="Normal 84 3 3 2 8 4" xfId="21332" xr:uid="{00000000-0005-0000-0000-00005C530000}"/>
    <cellStyle name="Normal 84 3 3 2 8 4 2" xfId="21333" xr:uid="{00000000-0005-0000-0000-00005D530000}"/>
    <cellStyle name="Normal 84 3 3 2 9" xfId="21334" xr:uid="{00000000-0005-0000-0000-00005E530000}"/>
    <cellStyle name="Normal 84 3 3 3" xfId="21335" xr:uid="{00000000-0005-0000-0000-00005F530000}"/>
    <cellStyle name="Normal 84 3 3 4" xfId="21336" xr:uid="{00000000-0005-0000-0000-000060530000}"/>
    <cellStyle name="Normal 84 3 3 4 10" xfId="21337" xr:uid="{00000000-0005-0000-0000-000061530000}"/>
    <cellStyle name="Normal 84 3 3 4 10 2" xfId="21338" xr:uid="{00000000-0005-0000-0000-000062530000}"/>
    <cellStyle name="Normal 84 3 3 4 2" xfId="21339" xr:uid="{00000000-0005-0000-0000-000063530000}"/>
    <cellStyle name="Normal 84 3 3 4 2 10" xfId="21340" xr:uid="{00000000-0005-0000-0000-000064530000}"/>
    <cellStyle name="Normal 84 3 3 4 2 10 2" xfId="21341" xr:uid="{00000000-0005-0000-0000-000065530000}"/>
    <cellStyle name="Normal 84 3 3 4 2 2" xfId="21342" xr:uid="{00000000-0005-0000-0000-000066530000}"/>
    <cellStyle name="Normal 84 3 3 4 2 2 2" xfId="21343" xr:uid="{00000000-0005-0000-0000-000067530000}"/>
    <cellStyle name="Normal 84 3 3 4 2 2 2 2" xfId="21344" xr:uid="{00000000-0005-0000-0000-000068530000}"/>
    <cellStyle name="Normal 84 3 3 4 2 2 2 2 2" xfId="21345" xr:uid="{00000000-0005-0000-0000-000069530000}"/>
    <cellStyle name="Normal 84 3 3 4 2 2 2 2 2 2" xfId="21346" xr:uid="{00000000-0005-0000-0000-00006A530000}"/>
    <cellStyle name="Normal 84 3 3 4 2 2 2 2 2 2 2" xfId="21347" xr:uid="{00000000-0005-0000-0000-00006B530000}"/>
    <cellStyle name="Normal 84 3 3 4 2 2 2 2 2 2 2 2" xfId="21348" xr:uid="{00000000-0005-0000-0000-00006C530000}"/>
    <cellStyle name="Normal 84 3 3 4 2 2 2 2 2 3" xfId="21349" xr:uid="{00000000-0005-0000-0000-00006D530000}"/>
    <cellStyle name="Normal 84 3 3 4 2 2 2 2 3" xfId="21350" xr:uid="{00000000-0005-0000-0000-00006E530000}"/>
    <cellStyle name="Normal 84 3 3 4 2 2 2 2 4" xfId="21351" xr:uid="{00000000-0005-0000-0000-00006F530000}"/>
    <cellStyle name="Normal 84 3 3 4 2 2 2 2 4 2" xfId="21352" xr:uid="{00000000-0005-0000-0000-000070530000}"/>
    <cellStyle name="Normal 84 3 3 4 2 2 2 3" xfId="21353" xr:uid="{00000000-0005-0000-0000-000071530000}"/>
    <cellStyle name="Normal 84 3 3 4 2 2 2 3 2" xfId="21354" xr:uid="{00000000-0005-0000-0000-000072530000}"/>
    <cellStyle name="Normal 84 3 3 4 2 2 2 3 2 2" xfId="21355" xr:uid="{00000000-0005-0000-0000-000073530000}"/>
    <cellStyle name="Normal 84 3 3 4 2 2 2 3 2 2 2" xfId="21356" xr:uid="{00000000-0005-0000-0000-000074530000}"/>
    <cellStyle name="Normal 84 3 3 4 2 2 2 3 3" xfId="21357" xr:uid="{00000000-0005-0000-0000-000075530000}"/>
    <cellStyle name="Normal 84 3 3 4 2 2 2 4" xfId="21358" xr:uid="{00000000-0005-0000-0000-000076530000}"/>
    <cellStyle name="Normal 84 3 3 4 2 2 2 4 2" xfId="21359" xr:uid="{00000000-0005-0000-0000-000077530000}"/>
    <cellStyle name="Normal 84 3 3 4 2 2 3" xfId="21360" xr:uid="{00000000-0005-0000-0000-000078530000}"/>
    <cellStyle name="Normal 84 3 3 4 2 2 4" xfId="21361" xr:uid="{00000000-0005-0000-0000-000079530000}"/>
    <cellStyle name="Normal 84 3 3 4 2 2 5" xfId="21362" xr:uid="{00000000-0005-0000-0000-00007A530000}"/>
    <cellStyle name="Normal 84 3 3 4 2 2 5 2" xfId="21363" xr:uid="{00000000-0005-0000-0000-00007B530000}"/>
    <cellStyle name="Normal 84 3 3 4 2 2 5 2 2" xfId="21364" xr:uid="{00000000-0005-0000-0000-00007C530000}"/>
    <cellStyle name="Normal 84 3 3 4 2 2 5 2 2 2" xfId="21365" xr:uid="{00000000-0005-0000-0000-00007D530000}"/>
    <cellStyle name="Normal 84 3 3 4 2 2 5 3" xfId="21366" xr:uid="{00000000-0005-0000-0000-00007E530000}"/>
    <cellStyle name="Normal 84 3 3 4 2 2 6" xfId="21367" xr:uid="{00000000-0005-0000-0000-00007F530000}"/>
    <cellStyle name="Normal 84 3 3 4 2 2 7" xfId="21368" xr:uid="{00000000-0005-0000-0000-000080530000}"/>
    <cellStyle name="Normal 84 3 3 4 2 2 7 2" xfId="21369" xr:uid="{00000000-0005-0000-0000-000081530000}"/>
    <cellStyle name="Normal 84 3 3 4 2 3" xfId="21370" xr:uid="{00000000-0005-0000-0000-000082530000}"/>
    <cellStyle name="Normal 84 3 3 4 2 4" xfId="21371" xr:uid="{00000000-0005-0000-0000-000083530000}"/>
    <cellStyle name="Normal 84 3 3 4 2 5" xfId="21372" xr:uid="{00000000-0005-0000-0000-000084530000}"/>
    <cellStyle name="Normal 84 3 3 4 2 6" xfId="21373" xr:uid="{00000000-0005-0000-0000-000085530000}"/>
    <cellStyle name="Normal 84 3 3 4 2 6 2" xfId="21374" xr:uid="{00000000-0005-0000-0000-000086530000}"/>
    <cellStyle name="Normal 84 3 3 4 2 6 2 2" xfId="21375" xr:uid="{00000000-0005-0000-0000-000087530000}"/>
    <cellStyle name="Normal 84 3 3 4 2 6 2 2 2" xfId="21376" xr:uid="{00000000-0005-0000-0000-000088530000}"/>
    <cellStyle name="Normal 84 3 3 4 2 6 2 2 2 2" xfId="21377" xr:uid="{00000000-0005-0000-0000-000089530000}"/>
    <cellStyle name="Normal 84 3 3 4 2 6 2 2 2 2 2" xfId="21378" xr:uid="{00000000-0005-0000-0000-00008A530000}"/>
    <cellStyle name="Normal 84 3 3 4 2 6 2 2 3" xfId="21379" xr:uid="{00000000-0005-0000-0000-00008B530000}"/>
    <cellStyle name="Normal 84 3 3 4 2 6 2 3" xfId="21380" xr:uid="{00000000-0005-0000-0000-00008C530000}"/>
    <cellStyle name="Normal 84 3 3 4 2 6 2 4" xfId="21381" xr:uid="{00000000-0005-0000-0000-00008D530000}"/>
    <cellStyle name="Normal 84 3 3 4 2 6 2 4 2" xfId="21382" xr:uid="{00000000-0005-0000-0000-00008E530000}"/>
    <cellStyle name="Normal 84 3 3 4 2 6 3" xfId="21383" xr:uid="{00000000-0005-0000-0000-00008F530000}"/>
    <cellStyle name="Normal 84 3 3 4 2 6 3 2" xfId="21384" xr:uid="{00000000-0005-0000-0000-000090530000}"/>
    <cellStyle name="Normal 84 3 3 4 2 6 3 2 2" xfId="21385" xr:uid="{00000000-0005-0000-0000-000091530000}"/>
    <cellStyle name="Normal 84 3 3 4 2 6 3 2 2 2" xfId="21386" xr:uid="{00000000-0005-0000-0000-000092530000}"/>
    <cellStyle name="Normal 84 3 3 4 2 6 3 3" xfId="21387" xr:uid="{00000000-0005-0000-0000-000093530000}"/>
    <cellStyle name="Normal 84 3 3 4 2 6 4" xfId="21388" xr:uid="{00000000-0005-0000-0000-000094530000}"/>
    <cellStyle name="Normal 84 3 3 4 2 6 4 2" xfId="21389" xr:uid="{00000000-0005-0000-0000-000095530000}"/>
    <cellStyle name="Normal 84 3 3 4 2 7" xfId="21390" xr:uid="{00000000-0005-0000-0000-000096530000}"/>
    <cellStyle name="Normal 84 3 3 4 2 8" xfId="21391" xr:uid="{00000000-0005-0000-0000-000097530000}"/>
    <cellStyle name="Normal 84 3 3 4 2 8 2" xfId="21392" xr:uid="{00000000-0005-0000-0000-000098530000}"/>
    <cellStyle name="Normal 84 3 3 4 2 8 2 2" xfId="21393" xr:uid="{00000000-0005-0000-0000-000099530000}"/>
    <cellStyle name="Normal 84 3 3 4 2 8 2 2 2" xfId="21394" xr:uid="{00000000-0005-0000-0000-00009A530000}"/>
    <cellStyle name="Normal 84 3 3 4 2 8 3" xfId="21395" xr:uid="{00000000-0005-0000-0000-00009B530000}"/>
    <cellStyle name="Normal 84 3 3 4 2 9" xfId="21396" xr:uid="{00000000-0005-0000-0000-00009C530000}"/>
    <cellStyle name="Normal 84 3 3 4 3" xfId="21397" xr:uid="{00000000-0005-0000-0000-00009D530000}"/>
    <cellStyle name="Normal 84 3 3 4 3 2" xfId="21398" xr:uid="{00000000-0005-0000-0000-00009E530000}"/>
    <cellStyle name="Normal 84 3 3 4 3 2 2" xfId="21399" xr:uid="{00000000-0005-0000-0000-00009F530000}"/>
    <cellStyle name="Normal 84 3 3 4 3 2 2 2" xfId="21400" xr:uid="{00000000-0005-0000-0000-0000A0530000}"/>
    <cellStyle name="Normal 84 3 3 4 3 2 2 2 2" xfId="21401" xr:uid="{00000000-0005-0000-0000-0000A1530000}"/>
    <cellStyle name="Normal 84 3 3 4 3 2 2 2 2 2" xfId="21402" xr:uid="{00000000-0005-0000-0000-0000A2530000}"/>
    <cellStyle name="Normal 84 3 3 4 3 2 2 2 2 2 2" xfId="21403" xr:uid="{00000000-0005-0000-0000-0000A3530000}"/>
    <cellStyle name="Normal 84 3 3 4 3 2 2 2 3" xfId="21404" xr:uid="{00000000-0005-0000-0000-0000A4530000}"/>
    <cellStyle name="Normal 84 3 3 4 3 2 2 3" xfId="21405" xr:uid="{00000000-0005-0000-0000-0000A5530000}"/>
    <cellStyle name="Normal 84 3 3 4 3 2 2 4" xfId="21406" xr:uid="{00000000-0005-0000-0000-0000A6530000}"/>
    <cellStyle name="Normal 84 3 3 4 3 2 2 4 2" xfId="21407" xr:uid="{00000000-0005-0000-0000-0000A7530000}"/>
    <cellStyle name="Normal 84 3 3 4 3 2 3" xfId="21408" xr:uid="{00000000-0005-0000-0000-0000A8530000}"/>
    <cellStyle name="Normal 84 3 3 4 3 2 3 2" xfId="21409" xr:uid="{00000000-0005-0000-0000-0000A9530000}"/>
    <cellStyle name="Normal 84 3 3 4 3 2 3 2 2" xfId="21410" xr:uid="{00000000-0005-0000-0000-0000AA530000}"/>
    <cellStyle name="Normal 84 3 3 4 3 2 3 2 2 2" xfId="21411" xr:uid="{00000000-0005-0000-0000-0000AB530000}"/>
    <cellStyle name="Normal 84 3 3 4 3 2 3 3" xfId="21412" xr:uid="{00000000-0005-0000-0000-0000AC530000}"/>
    <cellStyle name="Normal 84 3 3 4 3 2 4" xfId="21413" xr:uid="{00000000-0005-0000-0000-0000AD530000}"/>
    <cellStyle name="Normal 84 3 3 4 3 2 4 2" xfId="21414" xr:uid="{00000000-0005-0000-0000-0000AE530000}"/>
    <cellStyle name="Normal 84 3 3 4 3 3" xfId="21415" xr:uid="{00000000-0005-0000-0000-0000AF530000}"/>
    <cellStyle name="Normal 84 3 3 4 3 4" xfId="21416" xr:uid="{00000000-0005-0000-0000-0000B0530000}"/>
    <cellStyle name="Normal 84 3 3 4 3 5" xfId="21417" xr:uid="{00000000-0005-0000-0000-0000B1530000}"/>
    <cellStyle name="Normal 84 3 3 4 3 5 2" xfId="21418" xr:uid="{00000000-0005-0000-0000-0000B2530000}"/>
    <cellStyle name="Normal 84 3 3 4 3 5 2 2" xfId="21419" xr:uid="{00000000-0005-0000-0000-0000B3530000}"/>
    <cellStyle name="Normal 84 3 3 4 3 5 2 2 2" xfId="21420" xr:uid="{00000000-0005-0000-0000-0000B4530000}"/>
    <cellStyle name="Normal 84 3 3 4 3 5 3" xfId="21421" xr:uid="{00000000-0005-0000-0000-0000B5530000}"/>
    <cellStyle name="Normal 84 3 3 4 3 6" xfId="21422" xr:uid="{00000000-0005-0000-0000-0000B6530000}"/>
    <cellStyle name="Normal 84 3 3 4 3 7" xfId="21423" xr:uid="{00000000-0005-0000-0000-0000B7530000}"/>
    <cellStyle name="Normal 84 3 3 4 3 7 2" xfId="21424" xr:uid="{00000000-0005-0000-0000-0000B8530000}"/>
    <cellStyle name="Normal 84 3 3 4 4" xfId="21425" xr:uid="{00000000-0005-0000-0000-0000B9530000}"/>
    <cellStyle name="Normal 84 3 3 4 5" xfId="21426" xr:uid="{00000000-0005-0000-0000-0000BA530000}"/>
    <cellStyle name="Normal 84 3 3 4 6" xfId="21427" xr:uid="{00000000-0005-0000-0000-0000BB530000}"/>
    <cellStyle name="Normal 84 3 3 4 6 2" xfId="21428" xr:uid="{00000000-0005-0000-0000-0000BC530000}"/>
    <cellStyle name="Normal 84 3 3 4 6 2 2" xfId="21429" xr:uid="{00000000-0005-0000-0000-0000BD530000}"/>
    <cellStyle name="Normal 84 3 3 4 6 2 2 2" xfId="21430" xr:uid="{00000000-0005-0000-0000-0000BE530000}"/>
    <cellStyle name="Normal 84 3 3 4 6 2 2 2 2" xfId="21431" xr:uid="{00000000-0005-0000-0000-0000BF530000}"/>
    <cellStyle name="Normal 84 3 3 4 6 2 2 2 2 2" xfId="21432" xr:uid="{00000000-0005-0000-0000-0000C0530000}"/>
    <cellStyle name="Normal 84 3 3 4 6 2 2 3" xfId="21433" xr:uid="{00000000-0005-0000-0000-0000C1530000}"/>
    <cellStyle name="Normal 84 3 3 4 6 2 3" xfId="21434" xr:uid="{00000000-0005-0000-0000-0000C2530000}"/>
    <cellStyle name="Normal 84 3 3 4 6 2 4" xfId="21435" xr:uid="{00000000-0005-0000-0000-0000C3530000}"/>
    <cellStyle name="Normal 84 3 3 4 6 2 4 2" xfId="21436" xr:uid="{00000000-0005-0000-0000-0000C4530000}"/>
    <cellStyle name="Normal 84 3 3 4 6 3" xfId="21437" xr:uid="{00000000-0005-0000-0000-0000C5530000}"/>
    <cellStyle name="Normal 84 3 3 4 6 3 2" xfId="21438" xr:uid="{00000000-0005-0000-0000-0000C6530000}"/>
    <cellStyle name="Normal 84 3 3 4 6 3 2 2" xfId="21439" xr:uid="{00000000-0005-0000-0000-0000C7530000}"/>
    <cellStyle name="Normal 84 3 3 4 6 3 2 2 2" xfId="21440" xr:uid="{00000000-0005-0000-0000-0000C8530000}"/>
    <cellStyle name="Normal 84 3 3 4 6 3 3" xfId="21441" xr:uid="{00000000-0005-0000-0000-0000C9530000}"/>
    <cellStyle name="Normal 84 3 3 4 6 4" xfId="21442" xr:uid="{00000000-0005-0000-0000-0000CA530000}"/>
    <cellStyle name="Normal 84 3 3 4 6 4 2" xfId="21443" xr:uid="{00000000-0005-0000-0000-0000CB530000}"/>
    <cellStyle name="Normal 84 3 3 4 7" xfId="21444" xr:uid="{00000000-0005-0000-0000-0000CC530000}"/>
    <cellStyle name="Normal 84 3 3 4 8" xfId="21445" xr:uid="{00000000-0005-0000-0000-0000CD530000}"/>
    <cellStyle name="Normal 84 3 3 4 8 2" xfId="21446" xr:uid="{00000000-0005-0000-0000-0000CE530000}"/>
    <cellStyle name="Normal 84 3 3 4 8 2 2" xfId="21447" xr:uid="{00000000-0005-0000-0000-0000CF530000}"/>
    <cellStyle name="Normal 84 3 3 4 8 2 2 2" xfId="21448" xr:uid="{00000000-0005-0000-0000-0000D0530000}"/>
    <cellStyle name="Normal 84 3 3 4 8 3" xfId="21449" xr:uid="{00000000-0005-0000-0000-0000D1530000}"/>
    <cellStyle name="Normal 84 3 3 4 9" xfId="21450" xr:uid="{00000000-0005-0000-0000-0000D2530000}"/>
    <cellStyle name="Normal 84 3 3 5" xfId="21451" xr:uid="{00000000-0005-0000-0000-0000D3530000}"/>
    <cellStyle name="Normal 84 3 3 5 2" xfId="21452" xr:uid="{00000000-0005-0000-0000-0000D4530000}"/>
    <cellStyle name="Normal 84 3 3 5 2 2" xfId="21453" xr:uid="{00000000-0005-0000-0000-0000D5530000}"/>
    <cellStyle name="Normal 84 3 3 5 2 2 2" xfId="21454" xr:uid="{00000000-0005-0000-0000-0000D6530000}"/>
    <cellStyle name="Normal 84 3 3 5 2 2 2 2" xfId="21455" xr:uid="{00000000-0005-0000-0000-0000D7530000}"/>
    <cellStyle name="Normal 84 3 3 5 2 2 2 2 2" xfId="21456" xr:uid="{00000000-0005-0000-0000-0000D8530000}"/>
    <cellStyle name="Normal 84 3 3 5 2 2 2 2 2 2" xfId="21457" xr:uid="{00000000-0005-0000-0000-0000D9530000}"/>
    <cellStyle name="Normal 84 3 3 5 2 2 2 3" xfId="21458" xr:uid="{00000000-0005-0000-0000-0000DA530000}"/>
    <cellStyle name="Normal 84 3 3 5 2 2 3" xfId="21459" xr:uid="{00000000-0005-0000-0000-0000DB530000}"/>
    <cellStyle name="Normal 84 3 3 5 2 2 4" xfId="21460" xr:uid="{00000000-0005-0000-0000-0000DC530000}"/>
    <cellStyle name="Normal 84 3 3 5 2 2 4 2" xfId="21461" xr:uid="{00000000-0005-0000-0000-0000DD530000}"/>
    <cellStyle name="Normal 84 3 3 5 2 3" xfId="21462" xr:uid="{00000000-0005-0000-0000-0000DE530000}"/>
    <cellStyle name="Normal 84 3 3 5 2 3 2" xfId="21463" xr:uid="{00000000-0005-0000-0000-0000DF530000}"/>
    <cellStyle name="Normal 84 3 3 5 2 3 2 2" xfId="21464" xr:uid="{00000000-0005-0000-0000-0000E0530000}"/>
    <cellStyle name="Normal 84 3 3 5 2 3 2 2 2" xfId="21465" xr:uid="{00000000-0005-0000-0000-0000E1530000}"/>
    <cellStyle name="Normal 84 3 3 5 2 3 3" xfId="21466" xr:uid="{00000000-0005-0000-0000-0000E2530000}"/>
    <cellStyle name="Normal 84 3 3 5 2 4" xfId="21467" xr:uid="{00000000-0005-0000-0000-0000E3530000}"/>
    <cellStyle name="Normal 84 3 3 5 2 4 2" xfId="21468" xr:uid="{00000000-0005-0000-0000-0000E4530000}"/>
    <cellStyle name="Normal 84 3 3 5 3" xfId="21469" xr:uid="{00000000-0005-0000-0000-0000E5530000}"/>
    <cellStyle name="Normal 84 3 3 5 4" xfId="21470" xr:uid="{00000000-0005-0000-0000-0000E6530000}"/>
    <cellStyle name="Normal 84 3 3 5 5" xfId="21471" xr:uid="{00000000-0005-0000-0000-0000E7530000}"/>
    <cellStyle name="Normal 84 3 3 5 5 2" xfId="21472" xr:uid="{00000000-0005-0000-0000-0000E8530000}"/>
    <cellStyle name="Normal 84 3 3 5 5 2 2" xfId="21473" xr:uid="{00000000-0005-0000-0000-0000E9530000}"/>
    <cellStyle name="Normal 84 3 3 5 5 2 2 2" xfId="21474" xr:uid="{00000000-0005-0000-0000-0000EA530000}"/>
    <cellStyle name="Normal 84 3 3 5 5 3" xfId="21475" xr:uid="{00000000-0005-0000-0000-0000EB530000}"/>
    <cellStyle name="Normal 84 3 3 5 6" xfId="21476" xr:uid="{00000000-0005-0000-0000-0000EC530000}"/>
    <cellStyle name="Normal 84 3 3 5 7" xfId="21477" xr:uid="{00000000-0005-0000-0000-0000ED530000}"/>
    <cellStyle name="Normal 84 3 3 5 7 2" xfId="21478" xr:uid="{00000000-0005-0000-0000-0000EE530000}"/>
    <cellStyle name="Normal 84 3 3 6" xfId="21479" xr:uid="{00000000-0005-0000-0000-0000EF530000}"/>
    <cellStyle name="Normal 84 3 3 7" xfId="21480" xr:uid="{00000000-0005-0000-0000-0000F0530000}"/>
    <cellStyle name="Normal 84 3 3 8" xfId="21481" xr:uid="{00000000-0005-0000-0000-0000F1530000}"/>
    <cellStyle name="Normal 84 3 3 9" xfId="21482" xr:uid="{00000000-0005-0000-0000-0000F2530000}"/>
    <cellStyle name="Normal 84 3 3 9 2" xfId="21483" xr:uid="{00000000-0005-0000-0000-0000F3530000}"/>
    <cellStyle name="Normal 84 3 3 9 2 2" xfId="21484" xr:uid="{00000000-0005-0000-0000-0000F4530000}"/>
    <cellStyle name="Normal 84 3 3 9 2 2 2" xfId="21485" xr:uid="{00000000-0005-0000-0000-0000F5530000}"/>
    <cellStyle name="Normal 84 3 3 9 2 2 2 2" xfId="21486" xr:uid="{00000000-0005-0000-0000-0000F6530000}"/>
    <cellStyle name="Normal 84 3 3 9 2 2 2 2 2" xfId="21487" xr:uid="{00000000-0005-0000-0000-0000F7530000}"/>
    <cellStyle name="Normal 84 3 3 9 2 2 3" xfId="21488" xr:uid="{00000000-0005-0000-0000-0000F8530000}"/>
    <cellStyle name="Normal 84 3 3 9 2 3" xfId="21489" xr:uid="{00000000-0005-0000-0000-0000F9530000}"/>
    <cellStyle name="Normal 84 3 3 9 2 4" xfId="21490" xr:uid="{00000000-0005-0000-0000-0000FA530000}"/>
    <cellStyle name="Normal 84 3 3 9 2 4 2" xfId="21491" xr:uid="{00000000-0005-0000-0000-0000FB530000}"/>
    <cellStyle name="Normal 84 3 3 9 3" xfId="21492" xr:uid="{00000000-0005-0000-0000-0000FC530000}"/>
    <cellStyle name="Normal 84 3 3 9 3 2" xfId="21493" xr:uid="{00000000-0005-0000-0000-0000FD530000}"/>
    <cellStyle name="Normal 84 3 3 9 3 2 2" xfId="21494" xr:uid="{00000000-0005-0000-0000-0000FE530000}"/>
    <cellStyle name="Normal 84 3 3 9 3 2 2 2" xfId="21495" xr:uid="{00000000-0005-0000-0000-0000FF530000}"/>
    <cellStyle name="Normal 84 3 3 9 3 3" xfId="21496" xr:uid="{00000000-0005-0000-0000-000000540000}"/>
    <cellStyle name="Normal 84 3 3 9 4" xfId="21497" xr:uid="{00000000-0005-0000-0000-000001540000}"/>
    <cellStyle name="Normal 84 3 3 9 4 2" xfId="21498" xr:uid="{00000000-0005-0000-0000-000002540000}"/>
    <cellStyle name="Normal 84 3 4" xfId="21499" xr:uid="{00000000-0005-0000-0000-000003540000}"/>
    <cellStyle name="Normal 84 3 5" xfId="21500" xr:uid="{00000000-0005-0000-0000-000004540000}"/>
    <cellStyle name="Normal 84 3 6" xfId="21501" xr:uid="{00000000-0005-0000-0000-000005540000}"/>
    <cellStyle name="Normal 84 3 7" xfId="21502" xr:uid="{00000000-0005-0000-0000-000006540000}"/>
    <cellStyle name="Normal 84 3 8" xfId="21503" xr:uid="{00000000-0005-0000-0000-000007540000}"/>
    <cellStyle name="Normal 84 3 9" xfId="21504" xr:uid="{00000000-0005-0000-0000-000008540000}"/>
    <cellStyle name="Normal 84 3 9 10" xfId="21505" xr:uid="{00000000-0005-0000-0000-000009540000}"/>
    <cellStyle name="Normal 84 3 9 10 2" xfId="21506" xr:uid="{00000000-0005-0000-0000-00000A540000}"/>
    <cellStyle name="Normal 84 3 9 10 2 2" xfId="21507" xr:uid="{00000000-0005-0000-0000-00000B540000}"/>
    <cellStyle name="Normal 84 3 9 10 2 2 2" xfId="21508" xr:uid="{00000000-0005-0000-0000-00000C540000}"/>
    <cellStyle name="Normal 84 3 9 10 3" xfId="21509" xr:uid="{00000000-0005-0000-0000-00000D540000}"/>
    <cellStyle name="Normal 84 3 9 11" xfId="21510" xr:uid="{00000000-0005-0000-0000-00000E540000}"/>
    <cellStyle name="Normal 84 3 9 12" xfId="21511" xr:uid="{00000000-0005-0000-0000-00000F540000}"/>
    <cellStyle name="Normal 84 3 9 12 2" xfId="21512" xr:uid="{00000000-0005-0000-0000-000010540000}"/>
    <cellStyle name="Normal 84 3 9 2" xfId="21513" xr:uid="{00000000-0005-0000-0000-000011540000}"/>
    <cellStyle name="Normal 84 3 9 2 10" xfId="21514" xr:uid="{00000000-0005-0000-0000-000012540000}"/>
    <cellStyle name="Normal 84 3 9 2 10 2" xfId="21515" xr:uid="{00000000-0005-0000-0000-000013540000}"/>
    <cellStyle name="Normal 84 3 9 2 2" xfId="21516" xr:uid="{00000000-0005-0000-0000-000014540000}"/>
    <cellStyle name="Normal 84 3 9 2 2 10" xfId="21517" xr:uid="{00000000-0005-0000-0000-000015540000}"/>
    <cellStyle name="Normal 84 3 9 2 2 10 2" xfId="21518" xr:uid="{00000000-0005-0000-0000-000016540000}"/>
    <cellStyle name="Normal 84 3 9 2 2 2" xfId="21519" xr:uid="{00000000-0005-0000-0000-000017540000}"/>
    <cellStyle name="Normal 84 3 9 2 2 2 2" xfId="21520" xr:uid="{00000000-0005-0000-0000-000018540000}"/>
    <cellStyle name="Normal 84 3 9 2 2 2 2 2" xfId="21521" xr:uid="{00000000-0005-0000-0000-000019540000}"/>
    <cellStyle name="Normal 84 3 9 2 2 2 2 2 2" xfId="21522" xr:uid="{00000000-0005-0000-0000-00001A540000}"/>
    <cellStyle name="Normal 84 3 9 2 2 2 2 2 2 2" xfId="21523" xr:uid="{00000000-0005-0000-0000-00001B540000}"/>
    <cellStyle name="Normal 84 3 9 2 2 2 2 2 2 2 2" xfId="21524" xr:uid="{00000000-0005-0000-0000-00001C540000}"/>
    <cellStyle name="Normal 84 3 9 2 2 2 2 2 2 2 2 2" xfId="21525" xr:uid="{00000000-0005-0000-0000-00001D540000}"/>
    <cellStyle name="Normal 84 3 9 2 2 2 2 2 2 3" xfId="21526" xr:uid="{00000000-0005-0000-0000-00001E540000}"/>
    <cellStyle name="Normal 84 3 9 2 2 2 2 2 3" xfId="21527" xr:uid="{00000000-0005-0000-0000-00001F540000}"/>
    <cellStyle name="Normal 84 3 9 2 2 2 2 2 4" xfId="21528" xr:uid="{00000000-0005-0000-0000-000020540000}"/>
    <cellStyle name="Normal 84 3 9 2 2 2 2 2 4 2" xfId="21529" xr:uid="{00000000-0005-0000-0000-000021540000}"/>
    <cellStyle name="Normal 84 3 9 2 2 2 2 3" xfId="21530" xr:uid="{00000000-0005-0000-0000-000022540000}"/>
    <cellStyle name="Normal 84 3 9 2 2 2 2 3 2" xfId="21531" xr:uid="{00000000-0005-0000-0000-000023540000}"/>
    <cellStyle name="Normal 84 3 9 2 2 2 2 3 2 2" xfId="21532" xr:uid="{00000000-0005-0000-0000-000024540000}"/>
    <cellStyle name="Normal 84 3 9 2 2 2 2 3 2 2 2" xfId="21533" xr:uid="{00000000-0005-0000-0000-000025540000}"/>
    <cellStyle name="Normal 84 3 9 2 2 2 2 3 3" xfId="21534" xr:uid="{00000000-0005-0000-0000-000026540000}"/>
    <cellStyle name="Normal 84 3 9 2 2 2 2 4" xfId="21535" xr:uid="{00000000-0005-0000-0000-000027540000}"/>
    <cellStyle name="Normal 84 3 9 2 2 2 2 4 2" xfId="21536" xr:uid="{00000000-0005-0000-0000-000028540000}"/>
    <cellStyle name="Normal 84 3 9 2 2 2 3" xfId="21537" xr:uid="{00000000-0005-0000-0000-000029540000}"/>
    <cellStyle name="Normal 84 3 9 2 2 2 4" xfId="21538" xr:uid="{00000000-0005-0000-0000-00002A540000}"/>
    <cellStyle name="Normal 84 3 9 2 2 2 5" xfId="21539" xr:uid="{00000000-0005-0000-0000-00002B540000}"/>
    <cellStyle name="Normal 84 3 9 2 2 2 5 2" xfId="21540" xr:uid="{00000000-0005-0000-0000-00002C540000}"/>
    <cellStyle name="Normal 84 3 9 2 2 2 5 2 2" xfId="21541" xr:uid="{00000000-0005-0000-0000-00002D540000}"/>
    <cellStyle name="Normal 84 3 9 2 2 2 5 2 2 2" xfId="21542" xr:uid="{00000000-0005-0000-0000-00002E540000}"/>
    <cellStyle name="Normal 84 3 9 2 2 2 5 3" xfId="21543" xr:uid="{00000000-0005-0000-0000-00002F540000}"/>
    <cellStyle name="Normal 84 3 9 2 2 2 6" xfId="21544" xr:uid="{00000000-0005-0000-0000-000030540000}"/>
    <cellStyle name="Normal 84 3 9 2 2 2 7" xfId="21545" xr:uid="{00000000-0005-0000-0000-000031540000}"/>
    <cellStyle name="Normal 84 3 9 2 2 2 7 2" xfId="21546" xr:uid="{00000000-0005-0000-0000-000032540000}"/>
    <cellStyle name="Normal 84 3 9 2 2 3" xfId="21547" xr:uid="{00000000-0005-0000-0000-000033540000}"/>
    <cellStyle name="Normal 84 3 9 2 2 4" xfId="21548" xr:uid="{00000000-0005-0000-0000-000034540000}"/>
    <cellStyle name="Normal 84 3 9 2 2 5" xfId="21549" xr:uid="{00000000-0005-0000-0000-000035540000}"/>
    <cellStyle name="Normal 84 3 9 2 2 6" xfId="21550" xr:uid="{00000000-0005-0000-0000-000036540000}"/>
    <cellStyle name="Normal 84 3 9 2 2 6 2" xfId="21551" xr:uid="{00000000-0005-0000-0000-000037540000}"/>
    <cellStyle name="Normal 84 3 9 2 2 6 2 2" xfId="21552" xr:uid="{00000000-0005-0000-0000-000038540000}"/>
    <cellStyle name="Normal 84 3 9 2 2 6 2 2 2" xfId="21553" xr:uid="{00000000-0005-0000-0000-000039540000}"/>
    <cellStyle name="Normal 84 3 9 2 2 6 2 2 2 2" xfId="21554" xr:uid="{00000000-0005-0000-0000-00003A540000}"/>
    <cellStyle name="Normal 84 3 9 2 2 6 2 2 2 2 2" xfId="21555" xr:uid="{00000000-0005-0000-0000-00003B540000}"/>
    <cellStyle name="Normal 84 3 9 2 2 6 2 2 3" xfId="21556" xr:uid="{00000000-0005-0000-0000-00003C540000}"/>
    <cellStyle name="Normal 84 3 9 2 2 6 2 3" xfId="21557" xr:uid="{00000000-0005-0000-0000-00003D540000}"/>
    <cellStyle name="Normal 84 3 9 2 2 6 2 4" xfId="21558" xr:uid="{00000000-0005-0000-0000-00003E540000}"/>
    <cellStyle name="Normal 84 3 9 2 2 6 2 4 2" xfId="21559" xr:uid="{00000000-0005-0000-0000-00003F540000}"/>
    <cellStyle name="Normal 84 3 9 2 2 6 3" xfId="21560" xr:uid="{00000000-0005-0000-0000-000040540000}"/>
    <cellStyle name="Normal 84 3 9 2 2 6 3 2" xfId="21561" xr:uid="{00000000-0005-0000-0000-000041540000}"/>
    <cellStyle name="Normal 84 3 9 2 2 6 3 2 2" xfId="21562" xr:uid="{00000000-0005-0000-0000-000042540000}"/>
    <cellStyle name="Normal 84 3 9 2 2 6 3 2 2 2" xfId="21563" xr:uid="{00000000-0005-0000-0000-000043540000}"/>
    <cellStyle name="Normal 84 3 9 2 2 6 3 3" xfId="21564" xr:uid="{00000000-0005-0000-0000-000044540000}"/>
    <cellStyle name="Normal 84 3 9 2 2 6 4" xfId="21565" xr:uid="{00000000-0005-0000-0000-000045540000}"/>
    <cellStyle name="Normal 84 3 9 2 2 6 4 2" xfId="21566" xr:uid="{00000000-0005-0000-0000-000046540000}"/>
    <cellStyle name="Normal 84 3 9 2 2 7" xfId="21567" xr:uid="{00000000-0005-0000-0000-000047540000}"/>
    <cellStyle name="Normal 84 3 9 2 2 8" xfId="21568" xr:uid="{00000000-0005-0000-0000-000048540000}"/>
    <cellStyle name="Normal 84 3 9 2 2 8 2" xfId="21569" xr:uid="{00000000-0005-0000-0000-000049540000}"/>
    <cellStyle name="Normal 84 3 9 2 2 8 2 2" xfId="21570" xr:uid="{00000000-0005-0000-0000-00004A540000}"/>
    <cellStyle name="Normal 84 3 9 2 2 8 2 2 2" xfId="21571" xr:uid="{00000000-0005-0000-0000-00004B540000}"/>
    <cellStyle name="Normal 84 3 9 2 2 8 3" xfId="21572" xr:uid="{00000000-0005-0000-0000-00004C540000}"/>
    <cellStyle name="Normal 84 3 9 2 2 9" xfId="21573" xr:uid="{00000000-0005-0000-0000-00004D540000}"/>
    <cellStyle name="Normal 84 3 9 2 3" xfId="21574" xr:uid="{00000000-0005-0000-0000-00004E540000}"/>
    <cellStyle name="Normal 84 3 9 2 3 2" xfId="21575" xr:uid="{00000000-0005-0000-0000-00004F540000}"/>
    <cellStyle name="Normal 84 3 9 2 3 2 2" xfId="21576" xr:uid="{00000000-0005-0000-0000-000050540000}"/>
    <cellStyle name="Normal 84 3 9 2 3 2 2 2" xfId="21577" xr:uid="{00000000-0005-0000-0000-000051540000}"/>
    <cellStyle name="Normal 84 3 9 2 3 2 2 2 2" xfId="21578" xr:uid="{00000000-0005-0000-0000-000052540000}"/>
    <cellStyle name="Normal 84 3 9 2 3 2 2 2 2 2" xfId="21579" xr:uid="{00000000-0005-0000-0000-000053540000}"/>
    <cellStyle name="Normal 84 3 9 2 3 2 2 2 2 2 2" xfId="21580" xr:uid="{00000000-0005-0000-0000-000054540000}"/>
    <cellStyle name="Normal 84 3 9 2 3 2 2 2 3" xfId="21581" xr:uid="{00000000-0005-0000-0000-000055540000}"/>
    <cellStyle name="Normal 84 3 9 2 3 2 2 3" xfId="21582" xr:uid="{00000000-0005-0000-0000-000056540000}"/>
    <cellStyle name="Normal 84 3 9 2 3 2 2 4" xfId="21583" xr:uid="{00000000-0005-0000-0000-000057540000}"/>
    <cellStyle name="Normal 84 3 9 2 3 2 2 4 2" xfId="21584" xr:uid="{00000000-0005-0000-0000-000058540000}"/>
    <cellStyle name="Normal 84 3 9 2 3 2 3" xfId="21585" xr:uid="{00000000-0005-0000-0000-000059540000}"/>
    <cellStyle name="Normal 84 3 9 2 3 2 3 2" xfId="21586" xr:uid="{00000000-0005-0000-0000-00005A540000}"/>
    <cellStyle name="Normal 84 3 9 2 3 2 3 2 2" xfId="21587" xr:uid="{00000000-0005-0000-0000-00005B540000}"/>
    <cellStyle name="Normal 84 3 9 2 3 2 3 2 2 2" xfId="21588" xr:uid="{00000000-0005-0000-0000-00005C540000}"/>
    <cellStyle name="Normal 84 3 9 2 3 2 3 3" xfId="21589" xr:uid="{00000000-0005-0000-0000-00005D540000}"/>
    <cellStyle name="Normal 84 3 9 2 3 2 4" xfId="21590" xr:uid="{00000000-0005-0000-0000-00005E540000}"/>
    <cellStyle name="Normal 84 3 9 2 3 2 4 2" xfId="21591" xr:uid="{00000000-0005-0000-0000-00005F540000}"/>
    <cellStyle name="Normal 84 3 9 2 3 3" xfId="21592" xr:uid="{00000000-0005-0000-0000-000060540000}"/>
    <cellStyle name="Normal 84 3 9 2 3 4" xfId="21593" xr:uid="{00000000-0005-0000-0000-000061540000}"/>
    <cellStyle name="Normal 84 3 9 2 3 5" xfId="21594" xr:uid="{00000000-0005-0000-0000-000062540000}"/>
    <cellStyle name="Normal 84 3 9 2 3 5 2" xfId="21595" xr:uid="{00000000-0005-0000-0000-000063540000}"/>
    <cellStyle name="Normal 84 3 9 2 3 5 2 2" xfId="21596" xr:uid="{00000000-0005-0000-0000-000064540000}"/>
    <cellStyle name="Normal 84 3 9 2 3 5 2 2 2" xfId="21597" xr:uid="{00000000-0005-0000-0000-000065540000}"/>
    <cellStyle name="Normal 84 3 9 2 3 5 3" xfId="21598" xr:uid="{00000000-0005-0000-0000-000066540000}"/>
    <cellStyle name="Normal 84 3 9 2 3 6" xfId="21599" xr:uid="{00000000-0005-0000-0000-000067540000}"/>
    <cellStyle name="Normal 84 3 9 2 3 7" xfId="21600" xr:uid="{00000000-0005-0000-0000-000068540000}"/>
    <cellStyle name="Normal 84 3 9 2 3 7 2" xfId="21601" xr:uid="{00000000-0005-0000-0000-000069540000}"/>
    <cellStyle name="Normal 84 3 9 2 4" xfId="21602" xr:uid="{00000000-0005-0000-0000-00006A540000}"/>
    <cellStyle name="Normal 84 3 9 2 5" xfId="21603" xr:uid="{00000000-0005-0000-0000-00006B540000}"/>
    <cellStyle name="Normal 84 3 9 2 6" xfId="21604" xr:uid="{00000000-0005-0000-0000-00006C540000}"/>
    <cellStyle name="Normal 84 3 9 2 6 2" xfId="21605" xr:uid="{00000000-0005-0000-0000-00006D540000}"/>
    <cellStyle name="Normal 84 3 9 2 6 2 2" xfId="21606" xr:uid="{00000000-0005-0000-0000-00006E540000}"/>
    <cellStyle name="Normal 84 3 9 2 6 2 2 2" xfId="21607" xr:uid="{00000000-0005-0000-0000-00006F540000}"/>
    <cellStyle name="Normal 84 3 9 2 6 2 2 2 2" xfId="21608" xr:uid="{00000000-0005-0000-0000-000070540000}"/>
    <cellStyle name="Normal 84 3 9 2 6 2 2 2 2 2" xfId="21609" xr:uid="{00000000-0005-0000-0000-000071540000}"/>
    <cellStyle name="Normal 84 3 9 2 6 2 2 3" xfId="21610" xr:uid="{00000000-0005-0000-0000-000072540000}"/>
    <cellStyle name="Normal 84 3 9 2 6 2 3" xfId="21611" xr:uid="{00000000-0005-0000-0000-000073540000}"/>
    <cellStyle name="Normal 84 3 9 2 6 2 4" xfId="21612" xr:uid="{00000000-0005-0000-0000-000074540000}"/>
    <cellStyle name="Normal 84 3 9 2 6 2 4 2" xfId="21613" xr:uid="{00000000-0005-0000-0000-000075540000}"/>
    <cellStyle name="Normal 84 3 9 2 6 3" xfId="21614" xr:uid="{00000000-0005-0000-0000-000076540000}"/>
    <cellStyle name="Normal 84 3 9 2 6 3 2" xfId="21615" xr:uid="{00000000-0005-0000-0000-000077540000}"/>
    <cellStyle name="Normal 84 3 9 2 6 3 2 2" xfId="21616" xr:uid="{00000000-0005-0000-0000-000078540000}"/>
    <cellStyle name="Normal 84 3 9 2 6 3 2 2 2" xfId="21617" xr:uid="{00000000-0005-0000-0000-000079540000}"/>
    <cellStyle name="Normal 84 3 9 2 6 3 3" xfId="21618" xr:uid="{00000000-0005-0000-0000-00007A540000}"/>
    <cellStyle name="Normal 84 3 9 2 6 4" xfId="21619" xr:uid="{00000000-0005-0000-0000-00007B540000}"/>
    <cellStyle name="Normal 84 3 9 2 6 4 2" xfId="21620" xr:uid="{00000000-0005-0000-0000-00007C540000}"/>
    <cellStyle name="Normal 84 3 9 2 7" xfId="21621" xr:uid="{00000000-0005-0000-0000-00007D540000}"/>
    <cellStyle name="Normal 84 3 9 2 8" xfId="21622" xr:uid="{00000000-0005-0000-0000-00007E540000}"/>
    <cellStyle name="Normal 84 3 9 2 8 2" xfId="21623" xr:uid="{00000000-0005-0000-0000-00007F540000}"/>
    <cellStyle name="Normal 84 3 9 2 8 2 2" xfId="21624" xr:uid="{00000000-0005-0000-0000-000080540000}"/>
    <cellStyle name="Normal 84 3 9 2 8 2 2 2" xfId="21625" xr:uid="{00000000-0005-0000-0000-000081540000}"/>
    <cellStyle name="Normal 84 3 9 2 8 3" xfId="21626" xr:uid="{00000000-0005-0000-0000-000082540000}"/>
    <cellStyle name="Normal 84 3 9 2 9" xfId="21627" xr:uid="{00000000-0005-0000-0000-000083540000}"/>
    <cellStyle name="Normal 84 3 9 3" xfId="21628" xr:uid="{00000000-0005-0000-0000-000084540000}"/>
    <cellStyle name="Normal 84 3 9 4" xfId="21629" xr:uid="{00000000-0005-0000-0000-000085540000}"/>
    <cellStyle name="Normal 84 3 9 4 2" xfId="21630" xr:uid="{00000000-0005-0000-0000-000086540000}"/>
    <cellStyle name="Normal 84 3 9 4 2 2" xfId="21631" xr:uid="{00000000-0005-0000-0000-000087540000}"/>
    <cellStyle name="Normal 84 3 9 4 2 2 2" xfId="21632" xr:uid="{00000000-0005-0000-0000-000088540000}"/>
    <cellStyle name="Normal 84 3 9 4 2 2 2 2" xfId="21633" xr:uid="{00000000-0005-0000-0000-000089540000}"/>
    <cellStyle name="Normal 84 3 9 4 2 2 2 2 2" xfId="21634" xr:uid="{00000000-0005-0000-0000-00008A540000}"/>
    <cellStyle name="Normal 84 3 9 4 2 2 2 2 2 2" xfId="21635" xr:uid="{00000000-0005-0000-0000-00008B540000}"/>
    <cellStyle name="Normal 84 3 9 4 2 2 2 3" xfId="21636" xr:uid="{00000000-0005-0000-0000-00008C540000}"/>
    <cellStyle name="Normal 84 3 9 4 2 2 3" xfId="21637" xr:uid="{00000000-0005-0000-0000-00008D540000}"/>
    <cellStyle name="Normal 84 3 9 4 2 2 4" xfId="21638" xr:uid="{00000000-0005-0000-0000-00008E540000}"/>
    <cellStyle name="Normal 84 3 9 4 2 2 4 2" xfId="21639" xr:uid="{00000000-0005-0000-0000-00008F540000}"/>
    <cellStyle name="Normal 84 3 9 4 2 3" xfId="21640" xr:uid="{00000000-0005-0000-0000-000090540000}"/>
    <cellStyle name="Normal 84 3 9 4 2 3 2" xfId="21641" xr:uid="{00000000-0005-0000-0000-000091540000}"/>
    <cellStyle name="Normal 84 3 9 4 2 3 2 2" xfId="21642" xr:uid="{00000000-0005-0000-0000-000092540000}"/>
    <cellStyle name="Normal 84 3 9 4 2 3 2 2 2" xfId="21643" xr:uid="{00000000-0005-0000-0000-000093540000}"/>
    <cellStyle name="Normal 84 3 9 4 2 3 3" xfId="21644" xr:uid="{00000000-0005-0000-0000-000094540000}"/>
    <cellStyle name="Normal 84 3 9 4 2 4" xfId="21645" xr:uid="{00000000-0005-0000-0000-000095540000}"/>
    <cellStyle name="Normal 84 3 9 4 2 4 2" xfId="21646" xr:uid="{00000000-0005-0000-0000-000096540000}"/>
    <cellStyle name="Normal 84 3 9 4 3" xfId="21647" xr:uid="{00000000-0005-0000-0000-000097540000}"/>
    <cellStyle name="Normal 84 3 9 4 4" xfId="21648" xr:uid="{00000000-0005-0000-0000-000098540000}"/>
    <cellStyle name="Normal 84 3 9 4 5" xfId="21649" xr:uid="{00000000-0005-0000-0000-000099540000}"/>
    <cellStyle name="Normal 84 3 9 4 5 2" xfId="21650" xr:uid="{00000000-0005-0000-0000-00009A540000}"/>
    <cellStyle name="Normal 84 3 9 4 5 2 2" xfId="21651" xr:uid="{00000000-0005-0000-0000-00009B540000}"/>
    <cellStyle name="Normal 84 3 9 4 5 2 2 2" xfId="21652" xr:uid="{00000000-0005-0000-0000-00009C540000}"/>
    <cellStyle name="Normal 84 3 9 4 5 3" xfId="21653" xr:uid="{00000000-0005-0000-0000-00009D540000}"/>
    <cellStyle name="Normal 84 3 9 4 6" xfId="21654" xr:uid="{00000000-0005-0000-0000-00009E540000}"/>
    <cellStyle name="Normal 84 3 9 4 7" xfId="21655" xr:uid="{00000000-0005-0000-0000-00009F540000}"/>
    <cellStyle name="Normal 84 3 9 4 7 2" xfId="21656" xr:uid="{00000000-0005-0000-0000-0000A0540000}"/>
    <cellStyle name="Normal 84 3 9 5" xfId="21657" xr:uid="{00000000-0005-0000-0000-0000A1540000}"/>
    <cellStyle name="Normal 84 3 9 6" xfId="21658" xr:uid="{00000000-0005-0000-0000-0000A2540000}"/>
    <cellStyle name="Normal 84 3 9 7" xfId="21659" xr:uid="{00000000-0005-0000-0000-0000A3540000}"/>
    <cellStyle name="Normal 84 3 9 8" xfId="21660" xr:uid="{00000000-0005-0000-0000-0000A4540000}"/>
    <cellStyle name="Normal 84 3 9 8 2" xfId="21661" xr:uid="{00000000-0005-0000-0000-0000A5540000}"/>
    <cellStyle name="Normal 84 3 9 8 2 2" xfId="21662" xr:uid="{00000000-0005-0000-0000-0000A6540000}"/>
    <cellStyle name="Normal 84 3 9 8 2 2 2" xfId="21663" xr:uid="{00000000-0005-0000-0000-0000A7540000}"/>
    <cellStyle name="Normal 84 3 9 8 2 2 2 2" xfId="21664" xr:uid="{00000000-0005-0000-0000-0000A8540000}"/>
    <cellStyle name="Normal 84 3 9 8 2 2 2 2 2" xfId="21665" xr:uid="{00000000-0005-0000-0000-0000A9540000}"/>
    <cellStyle name="Normal 84 3 9 8 2 2 3" xfId="21666" xr:uid="{00000000-0005-0000-0000-0000AA540000}"/>
    <cellStyle name="Normal 84 3 9 8 2 3" xfId="21667" xr:uid="{00000000-0005-0000-0000-0000AB540000}"/>
    <cellStyle name="Normal 84 3 9 8 2 4" xfId="21668" xr:uid="{00000000-0005-0000-0000-0000AC540000}"/>
    <cellStyle name="Normal 84 3 9 8 2 4 2" xfId="21669" xr:uid="{00000000-0005-0000-0000-0000AD540000}"/>
    <cellStyle name="Normal 84 3 9 8 3" xfId="21670" xr:uid="{00000000-0005-0000-0000-0000AE540000}"/>
    <cellStyle name="Normal 84 3 9 8 3 2" xfId="21671" xr:uid="{00000000-0005-0000-0000-0000AF540000}"/>
    <cellStyle name="Normal 84 3 9 8 3 2 2" xfId="21672" xr:uid="{00000000-0005-0000-0000-0000B0540000}"/>
    <cellStyle name="Normal 84 3 9 8 3 2 2 2" xfId="21673" xr:uid="{00000000-0005-0000-0000-0000B1540000}"/>
    <cellStyle name="Normal 84 3 9 8 3 3" xfId="21674" xr:uid="{00000000-0005-0000-0000-0000B2540000}"/>
    <cellStyle name="Normal 84 3 9 8 4" xfId="21675" xr:uid="{00000000-0005-0000-0000-0000B3540000}"/>
    <cellStyle name="Normal 84 3 9 8 4 2" xfId="21676" xr:uid="{00000000-0005-0000-0000-0000B4540000}"/>
    <cellStyle name="Normal 84 3 9 9" xfId="21677" xr:uid="{00000000-0005-0000-0000-0000B5540000}"/>
    <cellStyle name="Normal 84 4" xfId="21678" xr:uid="{00000000-0005-0000-0000-0000B6540000}"/>
    <cellStyle name="Normal 84 4 10" xfId="21679" xr:uid="{00000000-0005-0000-0000-0000B7540000}"/>
    <cellStyle name="Normal 84 4 11" xfId="21680" xr:uid="{00000000-0005-0000-0000-0000B8540000}"/>
    <cellStyle name="Normal 84 4 12" xfId="21681" xr:uid="{00000000-0005-0000-0000-0000B9540000}"/>
    <cellStyle name="Normal 84 4 13" xfId="21682" xr:uid="{00000000-0005-0000-0000-0000BA540000}"/>
    <cellStyle name="Normal 84 4 14" xfId="21683" xr:uid="{00000000-0005-0000-0000-0000BB540000}"/>
    <cellStyle name="Normal 84 4 15" xfId="21684" xr:uid="{00000000-0005-0000-0000-0000BC540000}"/>
    <cellStyle name="Normal 84 4 2" xfId="21685" xr:uid="{00000000-0005-0000-0000-0000BD540000}"/>
    <cellStyle name="Normal 84 4 2 10" xfId="21686" xr:uid="{00000000-0005-0000-0000-0000BE540000}"/>
    <cellStyle name="Normal 84 4 2 11" xfId="21687" xr:uid="{00000000-0005-0000-0000-0000BF540000}"/>
    <cellStyle name="Normal 84 4 2 12" xfId="21688" xr:uid="{00000000-0005-0000-0000-0000C0540000}"/>
    <cellStyle name="Normal 84 4 2 13" xfId="21689" xr:uid="{00000000-0005-0000-0000-0000C1540000}"/>
    <cellStyle name="Normal 84 4 2 14" xfId="21690" xr:uid="{00000000-0005-0000-0000-0000C2540000}"/>
    <cellStyle name="Normal 84 4 2 2" xfId="21691" xr:uid="{00000000-0005-0000-0000-0000C3540000}"/>
    <cellStyle name="Normal 84 4 2 3" xfId="21692" xr:uid="{00000000-0005-0000-0000-0000C4540000}"/>
    <cellStyle name="Normal 84 4 2 4" xfId="21693" xr:uid="{00000000-0005-0000-0000-0000C5540000}"/>
    <cellStyle name="Normal 84 4 2 5" xfId="21694" xr:uid="{00000000-0005-0000-0000-0000C6540000}"/>
    <cellStyle name="Normal 84 4 2 6" xfId="21695" xr:uid="{00000000-0005-0000-0000-0000C7540000}"/>
    <cellStyle name="Normal 84 4 2 7" xfId="21696" xr:uid="{00000000-0005-0000-0000-0000C8540000}"/>
    <cellStyle name="Normal 84 4 2 8" xfId="21697" xr:uid="{00000000-0005-0000-0000-0000C9540000}"/>
    <cellStyle name="Normal 84 4 2 9" xfId="21698" xr:uid="{00000000-0005-0000-0000-0000CA540000}"/>
    <cellStyle name="Normal 84 4 3" xfId="21699" xr:uid="{00000000-0005-0000-0000-0000CB540000}"/>
    <cellStyle name="Normal 84 4 3 10" xfId="21700" xr:uid="{00000000-0005-0000-0000-0000CC540000}"/>
    <cellStyle name="Normal 84 4 3 2" xfId="21701" xr:uid="{00000000-0005-0000-0000-0000CD540000}"/>
    <cellStyle name="Normal 84 4 3 3" xfId="21702" xr:uid="{00000000-0005-0000-0000-0000CE540000}"/>
    <cellStyle name="Normal 84 4 3 4" xfId="21703" xr:uid="{00000000-0005-0000-0000-0000CF540000}"/>
    <cellStyle name="Normal 84 4 3 5" xfId="21704" xr:uid="{00000000-0005-0000-0000-0000D0540000}"/>
    <cellStyle name="Normal 84 4 3 6" xfId="21705" xr:uid="{00000000-0005-0000-0000-0000D1540000}"/>
    <cellStyle name="Normal 84 4 3 7" xfId="21706" xr:uid="{00000000-0005-0000-0000-0000D2540000}"/>
    <cellStyle name="Normal 84 4 3 8" xfId="21707" xr:uid="{00000000-0005-0000-0000-0000D3540000}"/>
    <cellStyle name="Normal 84 4 3 9" xfId="21708" xr:uid="{00000000-0005-0000-0000-0000D4540000}"/>
    <cellStyle name="Normal 84 4 4" xfId="21709" xr:uid="{00000000-0005-0000-0000-0000D5540000}"/>
    <cellStyle name="Normal 84 4 5" xfId="21710" xr:uid="{00000000-0005-0000-0000-0000D6540000}"/>
    <cellStyle name="Normal 84 4 6" xfId="21711" xr:uid="{00000000-0005-0000-0000-0000D7540000}"/>
    <cellStyle name="Normal 84 4 7" xfId="21712" xr:uid="{00000000-0005-0000-0000-0000D8540000}"/>
    <cellStyle name="Normal 84 4 8" xfId="21713" xr:uid="{00000000-0005-0000-0000-0000D9540000}"/>
    <cellStyle name="Normal 84 4 9" xfId="21714" xr:uid="{00000000-0005-0000-0000-0000DA540000}"/>
    <cellStyle name="Normal 84 5" xfId="21715" xr:uid="{00000000-0005-0000-0000-0000DB540000}"/>
    <cellStyle name="Normal 84 5 10" xfId="21716" xr:uid="{00000000-0005-0000-0000-0000DC540000}"/>
    <cellStyle name="Normal 84 5 11" xfId="21717" xr:uid="{00000000-0005-0000-0000-0000DD540000}"/>
    <cellStyle name="Normal 84 5 12" xfId="21718" xr:uid="{00000000-0005-0000-0000-0000DE540000}"/>
    <cellStyle name="Normal 84 5 13" xfId="21719" xr:uid="{00000000-0005-0000-0000-0000DF540000}"/>
    <cellStyle name="Normal 84 5 14" xfId="21720" xr:uid="{00000000-0005-0000-0000-0000E0540000}"/>
    <cellStyle name="Normal 84 5 15" xfId="21721" xr:uid="{00000000-0005-0000-0000-0000E1540000}"/>
    <cellStyle name="Normal 84 5 2" xfId="21722" xr:uid="{00000000-0005-0000-0000-0000E2540000}"/>
    <cellStyle name="Normal 84 5 2 10" xfId="21723" xr:uid="{00000000-0005-0000-0000-0000E3540000}"/>
    <cellStyle name="Normal 84 5 2 11" xfId="21724" xr:uid="{00000000-0005-0000-0000-0000E4540000}"/>
    <cellStyle name="Normal 84 5 2 12" xfId="21725" xr:uid="{00000000-0005-0000-0000-0000E5540000}"/>
    <cellStyle name="Normal 84 5 2 13" xfId="21726" xr:uid="{00000000-0005-0000-0000-0000E6540000}"/>
    <cellStyle name="Normal 84 5 2 14" xfId="21727" xr:uid="{00000000-0005-0000-0000-0000E7540000}"/>
    <cellStyle name="Normal 84 5 2 2" xfId="21728" xr:uid="{00000000-0005-0000-0000-0000E8540000}"/>
    <cellStyle name="Normal 84 5 2 3" xfId="21729" xr:uid="{00000000-0005-0000-0000-0000E9540000}"/>
    <cellStyle name="Normal 84 5 2 4" xfId="21730" xr:uid="{00000000-0005-0000-0000-0000EA540000}"/>
    <cellStyle name="Normal 84 5 2 5" xfId="21731" xr:uid="{00000000-0005-0000-0000-0000EB540000}"/>
    <cellStyle name="Normal 84 5 2 6" xfId="21732" xr:uid="{00000000-0005-0000-0000-0000EC540000}"/>
    <cellStyle name="Normal 84 5 2 7" xfId="21733" xr:uid="{00000000-0005-0000-0000-0000ED540000}"/>
    <cellStyle name="Normal 84 5 2 8" xfId="21734" xr:uid="{00000000-0005-0000-0000-0000EE540000}"/>
    <cellStyle name="Normal 84 5 2 9" xfId="21735" xr:uid="{00000000-0005-0000-0000-0000EF540000}"/>
    <cellStyle name="Normal 84 5 3" xfId="21736" xr:uid="{00000000-0005-0000-0000-0000F0540000}"/>
    <cellStyle name="Normal 84 5 3 10" xfId="21737" xr:uid="{00000000-0005-0000-0000-0000F1540000}"/>
    <cellStyle name="Normal 84 5 3 2" xfId="21738" xr:uid="{00000000-0005-0000-0000-0000F2540000}"/>
    <cellStyle name="Normal 84 5 3 3" xfId="21739" xr:uid="{00000000-0005-0000-0000-0000F3540000}"/>
    <cellStyle name="Normal 84 5 3 4" xfId="21740" xr:uid="{00000000-0005-0000-0000-0000F4540000}"/>
    <cellStyle name="Normal 84 5 3 5" xfId="21741" xr:uid="{00000000-0005-0000-0000-0000F5540000}"/>
    <cellStyle name="Normal 84 5 3 6" xfId="21742" xr:uid="{00000000-0005-0000-0000-0000F6540000}"/>
    <cellStyle name="Normal 84 5 3 7" xfId="21743" xr:uid="{00000000-0005-0000-0000-0000F7540000}"/>
    <cellStyle name="Normal 84 5 3 8" xfId="21744" xr:uid="{00000000-0005-0000-0000-0000F8540000}"/>
    <cellStyle name="Normal 84 5 3 9" xfId="21745" xr:uid="{00000000-0005-0000-0000-0000F9540000}"/>
    <cellStyle name="Normal 84 5 4" xfId="21746" xr:uid="{00000000-0005-0000-0000-0000FA540000}"/>
    <cellStyle name="Normal 84 5 5" xfId="21747" xr:uid="{00000000-0005-0000-0000-0000FB540000}"/>
    <cellStyle name="Normal 84 5 6" xfId="21748" xr:uid="{00000000-0005-0000-0000-0000FC540000}"/>
    <cellStyle name="Normal 84 5 7" xfId="21749" xr:uid="{00000000-0005-0000-0000-0000FD540000}"/>
    <cellStyle name="Normal 84 5 8" xfId="21750" xr:uid="{00000000-0005-0000-0000-0000FE540000}"/>
    <cellStyle name="Normal 84 5 9" xfId="21751" xr:uid="{00000000-0005-0000-0000-0000FF540000}"/>
    <cellStyle name="Normal 84 6" xfId="21752" xr:uid="{00000000-0005-0000-0000-000000550000}"/>
    <cellStyle name="Normal 84 6 10" xfId="21753" xr:uid="{00000000-0005-0000-0000-000001550000}"/>
    <cellStyle name="Normal 84 6 11" xfId="21754" xr:uid="{00000000-0005-0000-0000-000002550000}"/>
    <cellStyle name="Normal 84 6 12" xfId="21755" xr:uid="{00000000-0005-0000-0000-000003550000}"/>
    <cellStyle name="Normal 84 6 13" xfId="21756" xr:uid="{00000000-0005-0000-0000-000004550000}"/>
    <cellStyle name="Normal 84 6 14" xfId="21757" xr:uid="{00000000-0005-0000-0000-000005550000}"/>
    <cellStyle name="Normal 84 6 15" xfId="21758" xr:uid="{00000000-0005-0000-0000-000006550000}"/>
    <cellStyle name="Normal 84 6 2" xfId="21759" xr:uid="{00000000-0005-0000-0000-000007550000}"/>
    <cellStyle name="Normal 84 6 2 10" xfId="21760" xr:uid="{00000000-0005-0000-0000-000008550000}"/>
    <cellStyle name="Normal 84 6 2 11" xfId="21761" xr:uid="{00000000-0005-0000-0000-000009550000}"/>
    <cellStyle name="Normal 84 6 2 12" xfId="21762" xr:uid="{00000000-0005-0000-0000-00000A550000}"/>
    <cellStyle name="Normal 84 6 2 13" xfId="21763" xr:uid="{00000000-0005-0000-0000-00000B550000}"/>
    <cellStyle name="Normal 84 6 2 14" xfId="21764" xr:uid="{00000000-0005-0000-0000-00000C550000}"/>
    <cellStyle name="Normal 84 6 2 2" xfId="21765" xr:uid="{00000000-0005-0000-0000-00000D550000}"/>
    <cellStyle name="Normal 84 6 2 3" xfId="21766" xr:uid="{00000000-0005-0000-0000-00000E550000}"/>
    <cellStyle name="Normal 84 6 2 4" xfId="21767" xr:uid="{00000000-0005-0000-0000-00000F550000}"/>
    <cellStyle name="Normal 84 6 2 5" xfId="21768" xr:uid="{00000000-0005-0000-0000-000010550000}"/>
    <cellStyle name="Normal 84 6 2 6" xfId="21769" xr:uid="{00000000-0005-0000-0000-000011550000}"/>
    <cellStyle name="Normal 84 6 2 7" xfId="21770" xr:uid="{00000000-0005-0000-0000-000012550000}"/>
    <cellStyle name="Normal 84 6 2 8" xfId="21771" xr:uid="{00000000-0005-0000-0000-000013550000}"/>
    <cellStyle name="Normal 84 6 2 9" xfId="21772" xr:uid="{00000000-0005-0000-0000-000014550000}"/>
    <cellStyle name="Normal 84 6 3" xfId="21773" xr:uid="{00000000-0005-0000-0000-000015550000}"/>
    <cellStyle name="Normal 84 6 3 10" xfId="21774" xr:uid="{00000000-0005-0000-0000-000016550000}"/>
    <cellStyle name="Normal 84 6 3 2" xfId="21775" xr:uid="{00000000-0005-0000-0000-000017550000}"/>
    <cellStyle name="Normal 84 6 3 3" xfId="21776" xr:uid="{00000000-0005-0000-0000-000018550000}"/>
    <cellStyle name="Normal 84 6 3 4" xfId="21777" xr:uid="{00000000-0005-0000-0000-000019550000}"/>
    <cellStyle name="Normal 84 6 3 5" xfId="21778" xr:uid="{00000000-0005-0000-0000-00001A550000}"/>
    <cellStyle name="Normal 84 6 3 6" xfId="21779" xr:uid="{00000000-0005-0000-0000-00001B550000}"/>
    <cellStyle name="Normal 84 6 3 7" xfId="21780" xr:uid="{00000000-0005-0000-0000-00001C550000}"/>
    <cellStyle name="Normal 84 6 3 8" xfId="21781" xr:uid="{00000000-0005-0000-0000-00001D550000}"/>
    <cellStyle name="Normal 84 6 3 9" xfId="21782" xr:uid="{00000000-0005-0000-0000-00001E550000}"/>
    <cellStyle name="Normal 84 6 4" xfId="21783" xr:uid="{00000000-0005-0000-0000-00001F550000}"/>
    <cellStyle name="Normal 84 6 5" xfId="21784" xr:uid="{00000000-0005-0000-0000-000020550000}"/>
    <cellStyle name="Normal 84 6 6" xfId="21785" xr:uid="{00000000-0005-0000-0000-000021550000}"/>
    <cellStyle name="Normal 84 6 7" xfId="21786" xr:uid="{00000000-0005-0000-0000-000022550000}"/>
    <cellStyle name="Normal 84 6 8" xfId="21787" xr:uid="{00000000-0005-0000-0000-000023550000}"/>
    <cellStyle name="Normal 84 6 9" xfId="21788" xr:uid="{00000000-0005-0000-0000-000024550000}"/>
    <cellStyle name="Normal 84 7" xfId="21789" xr:uid="{00000000-0005-0000-0000-000025550000}"/>
    <cellStyle name="Normal 84 7 10" xfId="21790" xr:uid="{00000000-0005-0000-0000-000026550000}"/>
    <cellStyle name="Normal 84 7 11" xfId="21791" xr:uid="{00000000-0005-0000-0000-000027550000}"/>
    <cellStyle name="Normal 84 7 12" xfId="21792" xr:uid="{00000000-0005-0000-0000-000028550000}"/>
    <cellStyle name="Normal 84 7 13" xfId="21793" xr:uid="{00000000-0005-0000-0000-000029550000}"/>
    <cellStyle name="Normal 84 7 14" xfId="21794" xr:uid="{00000000-0005-0000-0000-00002A550000}"/>
    <cellStyle name="Normal 84 7 15" xfId="21795" xr:uid="{00000000-0005-0000-0000-00002B550000}"/>
    <cellStyle name="Normal 84 7 2" xfId="21796" xr:uid="{00000000-0005-0000-0000-00002C550000}"/>
    <cellStyle name="Normal 84 7 2 10" xfId="21797" xr:uid="{00000000-0005-0000-0000-00002D550000}"/>
    <cellStyle name="Normal 84 7 2 11" xfId="21798" xr:uid="{00000000-0005-0000-0000-00002E550000}"/>
    <cellStyle name="Normal 84 7 2 12" xfId="21799" xr:uid="{00000000-0005-0000-0000-00002F550000}"/>
    <cellStyle name="Normal 84 7 2 13" xfId="21800" xr:uid="{00000000-0005-0000-0000-000030550000}"/>
    <cellStyle name="Normal 84 7 2 14" xfId="21801" xr:uid="{00000000-0005-0000-0000-000031550000}"/>
    <cellStyle name="Normal 84 7 2 2" xfId="21802" xr:uid="{00000000-0005-0000-0000-000032550000}"/>
    <cellStyle name="Normal 84 7 2 3" xfId="21803" xr:uid="{00000000-0005-0000-0000-000033550000}"/>
    <cellStyle name="Normal 84 7 2 4" xfId="21804" xr:uid="{00000000-0005-0000-0000-000034550000}"/>
    <cellStyle name="Normal 84 7 2 5" xfId="21805" xr:uid="{00000000-0005-0000-0000-000035550000}"/>
    <cellStyle name="Normal 84 7 2 6" xfId="21806" xr:uid="{00000000-0005-0000-0000-000036550000}"/>
    <cellStyle name="Normal 84 7 2 7" xfId="21807" xr:uid="{00000000-0005-0000-0000-000037550000}"/>
    <cellStyle name="Normal 84 7 2 8" xfId="21808" xr:uid="{00000000-0005-0000-0000-000038550000}"/>
    <cellStyle name="Normal 84 7 2 9" xfId="21809" xr:uid="{00000000-0005-0000-0000-000039550000}"/>
    <cellStyle name="Normal 84 7 3" xfId="21810" xr:uid="{00000000-0005-0000-0000-00003A550000}"/>
    <cellStyle name="Normal 84 7 3 10" xfId="21811" xr:uid="{00000000-0005-0000-0000-00003B550000}"/>
    <cellStyle name="Normal 84 7 3 2" xfId="21812" xr:uid="{00000000-0005-0000-0000-00003C550000}"/>
    <cellStyle name="Normal 84 7 3 3" xfId="21813" xr:uid="{00000000-0005-0000-0000-00003D550000}"/>
    <cellStyle name="Normal 84 7 3 4" xfId="21814" xr:uid="{00000000-0005-0000-0000-00003E550000}"/>
    <cellStyle name="Normal 84 7 3 5" xfId="21815" xr:uid="{00000000-0005-0000-0000-00003F550000}"/>
    <cellStyle name="Normal 84 7 3 6" xfId="21816" xr:uid="{00000000-0005-0000-0000-000040550000}"/>
    <cellStyle name="Normal 84 7 3 7" xfId="21817" xr:uid="{00000000-0005-0000-0000-000041550000}"/>
    <cellStyle name="Normal 84 7 3 8" xfId="21818" xr:uid="{00000000-0005-0000-0000-000042550000}"/>
    <cellStyle name="Normal 84 7 3 9" xfId="21819" xr:uid="{00000000-0005-0000-0000-000043550000}"/>
    <cellStyle name="Normal 84 7 4" xfId="21820" xr:uid="{00000000-0005-0000-0000-000044550000}"/>
    <cellStyle name="Normal 84 7 5" xfId="21821" xr:uid="{00000000-0005-0000-0000-000045550000}"/>
    <cellStyle name="Normal 84 7 6" xfId="21822" xr:uid="{00000000-0005-0000-0000-000046550000}"/>
    <cellStyle name="Normal 84 7 7" xfId="21823" xr:uid="{00000000-0005-0000-0000-000047550000}"/>
    <cellStyle name="Normal 84 7 8" xfId="21824" xr:uid="{00000000-0005-0000-0000-000048550000}"/>
    <cellStyle name="Normal 84 7 9" xfId="21825" xr:uid="{00000000-0005-0000-0000-000049550000}"/>
    <cellStyle name="Normal 84 8" xfId="21826" xr:uid="{00000000-0005-0000-0000-00004A550000}"/>
    <cellStyle name="Normal 84 8 10" xfId="21827" xr:uid="{00000000-0005-0000-0000-00004B550000}"/>
    <cellStyle name="Normal 84 8 11" xfId="21828" xr:uid="{00000000-0005-0000-0000-00004C550000}"/>
    <cellStyle name="Normal 84 8 12" xfId="21829" xr:uid="{00000000-0005-0000-0000-00004D550000}"/>
    <cellStyle name="Normal 84 8 13" xfId="21830" xr:uid="{00000000-0005-0000-0000-00004E550000}"/>
    <cellStyle name="Normal 84 8 14" xfId="21831" xr:uid="{00000000-0005-0000-0000-00004F550000}"/>
    <cellStyle name="Normal 84 8 15" xfId="21832" xr:uid="{00000000-0005-0000-0000-000050550000}"/>
    <cellStyle name="Normal 84 8 2" xfId="21833" xr:uid="{00000000-0005-0000-0000-000051550000}"/>
    <cellStyle name="Normal 84 8 2 10" xfId="21834" xr:uid="{00000000-0005-0000-0000-000052550000}"/>
    <cellStyle name="Normal 84 8 2 2" xfId="21835" xr:uid="{00000000-0005-0000-0000-000053550000}"/>
    <cellStyle name="Normal 84 8 2 3" xfId="21836" xr:uid="{00000000-0005-0000-0000-000054550000}"/>
    <cellStyle name="Normal 84 8 2 4" xfId="21837" xr:uid="{00000000-0005-0000-0000-000055550000}"/>
    <cellStyle name="Normal 84 8 2 5" xfId="21838" xr:uid="{00000000-0005-0000-0000-000056550000}"/>
    <cellStyle name="Normal 84 8 2 6" xfId="21839" xr:uid="{00000000-0005-0000-0000-000057550000}"/>
    <cellStyle name="Normal 84 8 2 7" xfId="21840" xr:uid="{00000000-0005-0000-0000-000058550000}"/>
    <cellStyle name="Normal 84 8 2 8" xfId="21841" xr:uid="{00000000-0005-0000-0000-000059550000}"/>
    <cellStyle name="Normal 84 8 2 9" xfId="21842" xr:uid="{00000000-0005-0000-0000-00005A550000}"/>
    <cellStyle name="Normal 84 8 3" xfId="21843" xr:uid="{00000000-0005-0000-0000-00005B550000}"/>
    <cellStyle name="Normal 84 8 3 10" xfId="21844" xr:uid="{00000000-0005-0000-0000-00005C550000}"/>
    <cellStyle name="Normal 84 8 3 2" xfId="21845" xr:uid="{00000000-0005-0000-0000-00005D550000}"/>
    <cellStyle name="Normal 84 8 3 3" xfId="21846" xr:uid="{00000000-0005-0000-0000-00005E550000}"/>
    <cellStyle name="Normal 84 8 3 4" xfId="21847" xr:uid="{00000000-0005-0000-0000-00005F550000}"/>
    <cellStyle name="Normal 84 8 3 5" xfId="21848" xr:uid="{00000000-0005-0000-0000-000060550000}"/>
    <cellStyle name="Normal 84 8 3 6" xfId="21849" xr:uid="{00000000-0005-0000-0000-000061550000}"/>
    <cellStyle name="Normal 84 8 3 7" xfId="21850" xr:uid="{00000000-0005-0000-0000-000062550000}"/>
    <cellStyle name="Normal 84 8 3 8" xfId="21851" xr:uid="{00000000-0005-0000-0000-000063550000}"/>
    <cellStyle name="Normal 84 8 3 9" xfId="21852" xr:uid="{00000000-0005-0000-0000-000064550000}"/>
    <cellStyle name="Normal 84 8 4" xfId="21853" xr:uid="{00000000-0005-0000-0000-000065550000}"/>
    <cellStyle name="Normal 84 8 5" xfId="21854" xr:uid="{00000000-0005-0000-0000-000066550000}"/>
    <cellStyle name="Normal 84 8 6" xfId="21855" xr:uid="{00000000-0005-0000-0000-000067550000}"/>
    <cellStyle name="Normal 84 8 7" xfId="21856" xr:uid="{00000000-0005-0000-0000-000068550000}"/>
    <cellStyle name="Normal 84 8 8" xfId="21857" xr:uid="{00000000-0005-0000-0000-000069550000}"/>
    <cellStyle name="Normal 84 8 9" xfId="21858" xr:uid="{00000000-0005-0000-0000-00006A550000}"/>
    <cellStyle name="Normal 84 9" xfId="21859" xr:uid="{00000000-0005-0000-0000-00006B550000}"/>
    <cellStyle name="Normal 84 9 10" xfId="21860" xr:uid="{00000000-0005-0000-0000-00006C550000}"/>
    <cellStyle name="Normal 84 9 11" xfId="21861" xr:uid="{00000000-0005-0000-0000-00006D550000}"/>
    <cellStyle name="Normal 84 9 11 2" xfId="21862" xr:uid="{00000000-0005-0000-0000-00006E550000}"/>
    <cellStyle name="Normal 84 9 11 2 2" xfId="21863" xr:uid="{00000000-0005-0000-0000-00006F550000}"/>
    <cellStyle name="Normal 84 9 11 2 2 2" xfId="21864" xr:uid="{00000000-0005-0000-0000-000070550000}"/>
    <cellStyle name="Normal 84 9 11 3" xfId="21865" xr:uid="{00000000-0005-0000-0000-000071550000}"/>
    <cellStyle name="Normal 84 9 12" xfId="21866" xr:uid="{00000000-0005-0000-0000-000072550000}"/>
    <cellStyle name="Normal 84 9 13" xfId="21867" xr:uid="{00000000-0005-0000-0000-000073550000}"/>
    <cellStyle name="Normal 84 9 13 2" xfId="21868" xr:uid="{00000000-0005-0000-0000-000074550000}"/>
    <cellStyle name="Normal 84 9 2" xfId="21869" xr:uid="{00000000-0005-0000-0000-000075550000}"/>
    <cellStyle name="Normal 84 9 2 10" xfId="21870" xr:uid="{00000000-0005-0000-0000-000076550000}"/>
    <cellStyle name="Normal 84 9 2 10 2" xfId="21871" xr:uid="{00000000-0005-0000-0000-000077550000}"/>
    <cellStyle name="Normal 84 9 2 10 2 2" xfId="21872" xr:uid="{00000000-0005-0000-0000-000078550000}"/>
    <cellStyle name="Normal 84 9 2 10 2 2 2" xfId="21873" xr:uid="{00000000-0005-0000-0000-000079550000}"/>
    <cellStyle name="Normal 84 9 2 10 3" xfId="21874" xr:uid="{00000000-0005-0000-0000-00007A550000}"/>
    <cellStyle name="Normal 84 9 2 11" xfId="21875" xr:uid="{00000000-0005-0000-0000-00007B550000}"/>
    <cellStyle name="Normal 84 9 2 12" xfId="21876" xr:uid="{00000000-0005-0000-0000-00007C550000}"/>
    <cellStyle name="Normal 84 9 2 12 2" xfId="21877" xr:uid="{00000000-0005-0000-0000-00007D550000}"/>
    <cellStyle name="Normal 84 9 2 2" xfId="21878" xr:uid="{00000000-0005-0000-0000-00007E550000}"/>
    <cellStyle name="Normal 84 9 2 2 10" xfId="21879" xr:uid="{00000000-0005-0000-0000-00007F550000}"/>
    <cellStyle name="Normal 84 9 2 2 10 2" xfId="21880" xr:uid="{00000000-0005-0000-0000-000080550000}"/>
    <cellStyle name="Normal 84 9 2 2 2" xfId="21881" xr:uid="{00000000-0005-0000-0000-000081550000}"/>
    <cellStyle name="Normal 84 9 2 2 2 10" xfId="21882" xr:uid="{00000000-0005-0000-0000-000082550000}"/>
    <cellStyle name="Normal 84 9 2 2 2 10 2" xfId="21883" xr:uid="{00000000-0005-0000-0000-000083550000}"/>
    <cellStyle name="Normal 84 9 2 2 2 2" xfId="21884" xr:uid="{00000000-0005-0000-0000-000084550000}"/>
    <cellStyle name="Normal 84 9 2 2 2 2 2" xfId="21885" xr:uid="{00000000-0005-0000-0000-000085550000}"/>
    <cellStyle name="Normal 84 9 2 2 2 2 2 2" xfId="21886" xr:uid="{00000000-0005-0000-0000-000086550000}"/>
    <cellStyle name="Normal 84 9 2 2 2 2 2 2 2" xfId="21887" xr:uid="{00000000-0005-0000-0000-000087550000}"/>
    <cellStyle name="Normal 84 9 2 2 2 2 2 2 2 2" xfId="21888" xr:uid="{00000000-0005-0000-0000-000088550000}"/>
    <cellStyle name="Normal 84 9 2 2 2 2 2 2 2 2 2" xfId="21889" xr:uid="{00000000-0005-0000-0000-000089550000}"/>
    <cellStyle name="Normal 84 9 2 2 2 2 2 2 2 2 2 2" xfId="21890" xr:uid="{00000000-0005-0000-0000-00008A550000}"/>
    <cellStyle name="Normal 84 9 2 2 2 2 2 2 2 3" xfId="21891" xr:uid="{00000000-0005-0000-0000-00008B550000}"/>
    <cellStyle name="Normal 84 9 2 2 2 2 2 2 3" xfId="21892" xr:uid="{00000000-0005-0000-0000-00008C550000}"/>
    <cellStyle name="Normal 84 9 2 2 2 2 2 2 4" xfId="21893" xr:uid="{00000000-0005-0000-0000-00008D550000}"/>
    <cellStyle name="Normal 84 9 2 2 2 2 2 2 4 2" xfId="21894" xr:uid="{00000000-0005-0000-0000-00008E550000}"/>
    <cellStyle name="Normal 84 9 2 2 2 2 2 3" xfId="21895" xr:uid="{00000000-0005-0000-0000-00008F550000}"/>
    <cellStyle name="Normal 84 9 2 2 2 2 2 3 2" xfId="21896" xr:uid="{00000000-0005-0000-0000-000090550000}"/>
    <cellStyle name="Normal 84 9 2 2 2 2 2 3 2 2" xfId="21897" xr:uid="{00000000-0005-0000-0000-000091550000}"/>
    <cellStyle name="Normal 84 9 2 2 2 2 2 3 2 2 2" xfId="21898" xr:uid="{00000000-0005-0000-0000-000092550000}"/>
    <cellStyle name="Normal 84 9 2 2 2 2 2 3 3" xfId="21899" xr:uid="{00000000-0005-0000-0000-000093550000}"/>
    <cellStyle name="Normal 84 9 2 2 2 2 2 4" xfId="21900" xr:uid="{00000000-0005-0000-0000-000094550000}"/>
    <cellStyle name="Normal 84 9 2 2 2 2 2 4 2" xfId="21901" xr:uid="{00000000-0005-0000-0000-000095550000}"/>
    <cellStyle name="Normal 84 9 2 2 2 2 3" xfId="21902" xr:uid="{00000000-0005-0000-0000-000096550000}"/>
    <cellStyle name="Normal 84 9 2 2 2 2 4" xfId="21903" xr:uid="{00000000-0005-0000-0000-000097550000}"/>
    <cellStyle name="Normal 84 9 2 2 2 2 5" xfId="21904" xr:uid="{00000000-0005-0000-0000-000098550000}"/>
    <cellStyle name="Normal 84 9 2 2 2 2 5 2" xfId="21905" xr:uid="{00000000-0005-0000-0000-000099550000}"/>
    <cellStyle name="Normal 84 9 2 2 2 2 5 2 2" xfId="21906" xr:uid="{00000000-0005-0000-0000-00009A550000}"/>
    <cellStyle name="Normal 84 9 2 2 2 2 5 2 2 2" xfId="21907" xr:uid="{00000000-0005-0000-0000-00009B550000}"/>
    <cellStyle name="Normal 84 9 2 2 2 2 5 3" xfId="21908" xr:uid="{00000000-0005-0000-0000-00009C550000}"/>
    <cellStyle name="Normal 84 9 2 2 2 2 6" xfId="21909" xr:uid="{00000000-0005-0000-0000-00009D550000}"/>
    <cellStyle name="Normal 84 9 2 2 2 2 7" xfId="21910" xr:uid="{00000000-0005-0000-0000-00009E550000}"/>
    <cellStyle name="Normal 84 9 2 2 2 2 7 2" xfId="21911" xr:uid="{00000000-0005-0000-0000-00009F550000}"/>
    <cellStyle name="Normal 84 9 2 2 2 3" xfId="21912" xr:uid="{00000000-0005-0000-0000-0000A0550000}"/>
    <cellStyle name="Normal 84 9 2 2 2 4" xfId="21913" xr:uid="{00000000-0005-0000-0000-0000A1550000}"/>
    <cellStyle name="Normal 84 9 2 2 2 5" xfId="21914" xr:uid="{00000000-0005-0000-0000-0000A2550000}"/>
    <cellStyle name="Normal 84 9 2 2 2 6" xfId="21915" xr:uid="{00000000-0005-0000-0000-0000A3550000}"/>
    <cellStyle name="Normal 84 9 2 2 2 6 2" xfId="21916" xr:uid="{00000000-0005-0000-0000-0000A4550000}"/>
    <cellStyle name="Normal 84 9 2 2 2 6 2 2" xfId="21917" xr:uid="{00000000-0005-0000-0000-0000A5550000}"/>
    <cellStyle name="Normal 84 9 2 2 2 6 2 2 2" xfId="21918" xr:uid="{00000000-0005-0000-0000-0000A6550000}"/>
    <cellStyle name="Normal 84 9 2 2 2 6 2 2 2 2" xfId="21919" xr:uid="{00000000-0005-0000-0000-0000A7550000}"/>
    <cellStyle name="Normal 84 9 2 2 2 6 2 2 2 2 2" xfId="21920" xr:uid="{00000000-0005-0000-0000-0000A8550000}"/>
    <cellStyle name="Normal 84 9 2 2 2 6 2 2 3" xfId="21921" xr:uid="{00000000-0005-0000-0000-0000A9550000}"/>
    <cellStyle name="Normal 84 9 2 2 2 6 2 3" xfId="21922" xr:uid="{00000000-0005-0000-0000-0000AA550000}"/>
    <cellStyle name="Normal 84 9 2 2 2 6 2 4" xfId="21923" xr:uid="{00000000-0005-0000-0000-0000AB550000}"/>
    <cellStyle name="Normal 84 9 2 2 2 6 2 4 2" xfId="21924" xr:uid="{00000000-0005-0000-0000-0000AC550000}"/>
    <cellStyle name="Normal 84 9 2 2 2 6 3" xfId="21925" xr:uid="{00000000-0005-0000-0000-0000AD550000}"/>
    <cellStyle name="Normal 84 9 2 2 2 6 3 2" xfId="21926" xr:uid="{00000000-0005-0000-0000-0000AE550000}"/>
    <cellStyle name="Normal 84 9 2 2 2 6 3 2 2" xfId="21927" xr:uid="{00000000-0005-0000-0000-0000AF550000}"/>
    <cellStyle name="Normal 84 9 2 2 2 6 3 2 2 2" xfId="21928" xr:uid="{00000000-0005-0000-0000-0000B0550000}"/>
    <cellStyle name="Normal 84 9 2 2 2 6 3 3" xfId="21929" xr:uid="{00000000-0005-0000-0000-0000B1550000}"/>
    <cellStyle name="Normal 84 9 2 2 2 6 4" xfId="21930" xr:uid="{00000000-0005-0000-0000-0000B2550000}"/>
    <cellStyle name="Normal 84 9 2 2 2 6 4 2" xfId="21931" xr:uid="{00000000-0005-0000-0000-0000B3550000}"/>
    <cellStyle name="Normal 84 9 2 2 2 7" xfId="21932" xr:uid="{00000000-0005-0000-0000-0000B4550000}"/>
    <cellStyle name="Normal 84 9 2 2 2 8" xfId="21933" xr:uid="{00000000-0005-0000-0000-0000B5550000}"/>
    <cellStyle name="Normal 84 9 2 2 2 8 2" xfId="21934" xr:uid="{00000000-0005-0000-0000-0000B6550000}"/>
    <cellStyle name="Normal 84 9 2 2 2 8 2 2" xfId="21935" xr:uid="{00000000-0005-0000-0000-0000B7550000}"/>
    <cellStyle name="Normal 84 9 2 2 2 8 2 2 2" xfId="21936" xr:uid="{00000000-0005-0000-0000-0000B8550000}"/>
    <cellStyle name="Normal 84 9 2 2 2 8 3" xfId="21937" xr:uid="{00000000-0005-0000-0000-0000B9550000}"/>
    <cellStyle name="Normal 84 9 2 2 2 9" xfId="21938" xr:uid="{00000000-0005-0000-0000-0000BA550000}"/>
    <cellStyle name="Normal 84 9 2 2 3" xfId="21939" xr:uid="{00000000-0005-0000-0000-0000BB550000}"/>
    <cellStyle name="Normal 84 9 2 2 3 2" xfId="21940" xr:uid="{00000000-0005-0000-0000-0000BC550000}"/>
    <cellStyle name="Normal 84 9 2 2 3 2 2" xfId="21941" xr:uid="{00000000-0005-0000-0000-0000BD550000}"/>
    <cellStyle name="Normal 84 9 2 2 3 2 2 2" xfId="21942" xr:uid="{00000000-0005-0000-0000-0000BE550000}"/>
    <cellStyle name="Normal 84 9 2 2 3 2 2 2 2" xfId="21943" xr:uid="{00000000-0005-0000-0000-0000BF550000}"/>
    <cellStyle name="Normal 84 9 2 2 3 2 2 2 2 2" xfId="21944" xr:uid="{00000000-0005-0000-0000-0000C0550000}"/>
    <cellStyle name="Normal 84 9 2 2 3 2 2 2 2 2 2" xfId="21945" xr:uid="{00000000-0005-0000-0000-0000C1550000}"/>
    <cellStyle name="Normal 84 9 2 2 3 2 2 2 3" xfId="21946" xr:uid="{00000000-0005-0000-0000-0000C2550000}"/>
    <cellStyle name="Normal 84 9 2 2 3 2 2 3" xfId="21947" xr:uid="{00000000-0005-0000-0000-0000C3550000}"/>
    <cellStyle name="Normal 84 9 2 2 3 2 2 4" xfId="21948" xr:uid="{00000000-0005-0000-0000-0000C4550000}"/>
    <cellStyle name="Normal 84 9 2 2 3 2 2 4 2" xfId="21949" xr:uid="{00000000-0005-0000-0000-0000C5550000}"/>
    <cellStyle name="Normal 84 9 2 2 3 2 3" xfId="21950" xr:uid="{00000000-0005-0000-0000-0000C6550000}"/>
    <cellStyle name="Normal 84 9 2 2 3 2 3 2" xfId="21951" xr:uid="{00000000-0005-0000-0000-0000C7550000}"/>
    <cellStyle name="Normal 84 9 2 2 3 2 3 2 2" xfId="21952" xr:uid="{00000000-0005-0000-0000-0000C8550000}"/>
    <cellStyle name="Normal 84 9 2 2 3 2 3 2 2 2" xfId="21953" xr:uid="{00000000-0005-0000-0000-0000C9550000}"/>
    <cellStyle name="Normal 84 9 2 2 3 2 3 3" xfId="21954" xr:uid="{00000000-0005-0000-0000-0000CA550000}"/>
    <cellStyle name="Normal 84 9 2 2 3 2 4" xfId="21955" xr:uid="{00000000-0005-0000-0000-0000CB550000}"/>
    <cellStyle name="Normal 84 9 2 2 3 2 4 2" xfId="21956" xr:uid="{00000000-0005-0000-0000-0000CC550000}"/>
    <cellStyle name="Normal 84 9 2 2 3 3" xfId="21957" xr:uid="{00000000-0005-0000-0000-0000CD550000}"/>
    <cellStyle name="Normal 84 9 2 2 3 4" xfId="21958" xr:uid="{00000000-0005-0000-0000-0000CE550000}"/>
    <cellStyle name="Normal 84 9 2 2 3 5" xfId="21959" xr:uid="{00000000-0005-0000-0000-0000CF550000}"/>
    <cellStyle name="Normal 84 9 2 2 3 5 2" xfId="21960" xr:uid="{00000000-0005-0000-0000-0000D0550000}"/>
    <cellStyle name="Normal 84 9 2 2 3 5 2 2" xfId="21961" xr:uid="{00000000-0005-0000-0000-0000D1550000}"/>
    <cellStyle name="Normal 84 9 2 2 3 5 2 2 2" xfId="21962" xr:uid="{00000000-0005-0000-0000-0000D2550000}"/>
    <cellStyle name="Normal 84 9 2 2 3 5 3" xfId="21963" xr:uid="{00000000-0005-0000-0000-0000D3550000}"/>
    <cellStyle name="Normal 84 9 2 2 3 6" xfId="21964" xr:uid="{00000000-0005-0000-0000-0000D4550000}"/>
    <cellStyle name="Normal 84 9 2 2 3 7" xfId="21965" xr:uid="{00000000-0005-0000-0000-0000D5550000}"/>
    <cellStyle name="Normal 84 9 2 2 3 7 2" xfId="21966" xr:uid="{00000000-0005-0000-0000-0000D6550000}"/>
    <cellStyle name="Normal 84 9 2 2 4" xfId="21967" xr:uid="{00000000-0005-0000-0000-0000D7550000}"/>
    <cellStyle name="Normal 84 9 2 2 5" xfId="21968" xr:uid="{00000000-0005-0000-0000-0000D8550000}"/>
    <cellStyle name="Normal 84 9 2 2 6" xfId="21969" xr:uid="{00000000-0005-0000-0000-0000D9550000}"/>
    <cellStyle name="Normal 84 9 2 2 6 2" xfId="21970" xr:uid="{00000000-0005-0000-0000-0000DA550000}"/>
    <cellStyle name="Normal 84 9 2 2 6 2 2" xfId="21971" xr:uid="{00000000-0005-0000-0000-0000DB550000}"/>
    <cellStyle name="Normal 84 9 2 2 6 2 2 2" xfId="21972" xr:uid="{00000000-0005-0000-0000-0000DC550000}"/>
    <cellStyle name="Normal 84 9 2 2 6 2 2 2 2" xfId="21973" xr:uid="{00000000-0005-0000-0000-0000DD550000}"/>
    <cellStyle name="Normal 84 9 2 2 6 2 2 2 2 2" xfId="21974" xr:uid="{00000000-0005-0000-0000-0000DE550000}"/>
    <cellStyle name="Normal 84 9 2 2 6 2 2 3" xfId="21975" xr:uid="{00000000-0005-0000-0000-0000DF550000}"/>
    <cellStyle name="Normal 84 9 2 2 6 2 3" xfId="21976" xr:uid="{00000000-0005-0000-0000-0000E0550000}"/>
    <cellStyle name="Normal 84 9 2 2 6 2 4" xfId="21977" xr:uid="{00000000-0005-0000-0000-0000E1550000}"/>
    <cellStyle name="Normal 84 9 2 2 6 2 4 2" xfId="21978" xr:uid="{00000000-0005-0000-0000-0000E2550000}"/>
    <cellStyle name="Normal 84 9 2 2 6 3" xfId="21979" xr:uid="{00000000-0005-0000-0000-0000E3550000}"/>
    <cellStyle name="Normal 84 9 2 2 6 3 2" xfId="21980" xr:uid="{00000000-0005-0000-0000-0000E4550000}"/>
    <cellStyle name="Normal 84 9 2 2 6 3 2 2" xfId="21981" xr:uid="{00000000-0005-0000-0000-0000E5550000}"/>
    <cellStyle name="Normal 84 9 2 2 6 3 2 2 2" xfId="21982" xr:uid="{00000000-0005-0000-0000-0000E6550000}"/>
    <cellStyle name="Normal 84 9 2 2 6 3 3" xfId="21983" xr:uid="{00000000-0005-0000-0000-0000E7550000}"/>
    <cellStyle name="Normal 84 9 2 2 6 4" xfId="21984" xr:uid="{00000000-0005-0000-0000-0000E8550000}"/>
    <cellStyle name="Normal 84 9 2 2 6 4 2" xfId="21985" xr:uid="{00000000-0005-0000-0000-0000E9550000}"/>
    <cellStyle name="Normal 84 9 2 2 7" xfId="21986" xr:uid="{00000000-0005-0000-0000-0000EA550000}"/>
    <cellStyle name="Normal 84 9 2 2 8" xfId="21987" xr:uid="{00000000-0005-0000-0000-0000EB550000}"/>
    <cellStyle name="Normal 84 9 2 2 8 2" xfId="21988" xr:uid="{00000000-0005-0000-0000-0000EC550000}"/>
    <cellStyle name="Normal 84 9 2 2 8 2 2" xfId="21989" xr:uid="{00000000-0005-0000-0000-0000ED550000}"/>
    <cellStyle name="Normal 84 9 2 2 8 2 2 2" xfId="21990" xr:uid="{00000000-0005-0000-0000-0000EE550000}"/>
    <cellStyle name="Normal 84 9 2 2 8 3" xfId="21991" xr:uid="{00000000-0005-0000-0000-0000EF550000}"/>
    <cellStyle name="Normal 84 9 2 2 9" xfId="21992" xr:uid="{00000000-0005-0000-0000-0000F0550000}"/>
    <cellStyle name="Normal 84 9 2 3" xfId="21993" xr:uid="{00000000-0005-0000-0000-0000F1550000}"/>
    <cellStyle name="Normal 84 9 2 4" xfId="21994" xr:uid="{00000000-0005-0000-0000-0000F2550000}"/>
    <cellStyle name="Normal 84 9 2 4 2" xfId="21995" xr:uid="{00000000-0005-0000-0000-0000F3550000}"/>
    <cellStyle name="Normal 84 9 2 4 2 2" xfId="21996" xr:uid="{00000000-0005-0000-0000-0000F4550000}"/>
    <cellStyle name="Normal 84 9 2 4 2 2 2" xfId="21997" xr:uid="{00000000-0005-0000-0000-0000F5550000}"/>
    <cellStyle name="Normal 84 9 2 4 2 2 2 2" xfId="21998" xr:uid="{00000000-0005-0000-0000-0000F6550000}"/>
    <cellStyle name="Normal 84 9 2 4 2 2 2 2 2" xfId="21999" xr:uid="{00000000-0005-0000-0000-0000F7550000}"/>
    <cellStyle name="Normal 84 9 2 4 2 2 2 2 2 2" xfId="22000" xr:uid="{00000000-0005-0000-0000-0000F8550000}"/>
    <cellStyle name="Normal 84 9 2 4 2 2 2 3" xfId="22001" xr:uid="{00000000-0005-0000-0000-0000F9550000}"/>
    <cellStyle name="Normal 84 9 2 4 2 2 3" xfId="22002" xr:uid="{00000000-0005-0000-0000-0000FA550000}"/>
    <cellStyle name="Normal 84 9 2 4 2 2 4" xfId="22003" xr:uid="{00000000-0005-0000-0000-0000FB550000}"/>
    <cellStyle name="Normal 84 9 2 4 2 2 4 2" xfId="22004" xr:uid="{00000000-0005-0000-0000-0000FC550000}"/>
    <cellStyle name="Normal 84 9 2 4 2 3" xfId="22005" xr:uid="{00000000-0005-0000-0000-0000FD550000}"/>
    <cellStyle name="Normal 84 9 2 4 2 3 2" xfId="22006" xr:uid="{00000000-0005-0000-0000-0000FE550000}"/>
    <cellStyle name="Normal 84 9 2 4 2 3 2 2" xfId="22007" xr:uid="{00000000-0005-0000-0000-0000FF550000}"/>
    <cellStyle name="Normal 84 9 2 4 2 3 2 2 2" xfId="22008" xr:uid="{00000000-0005-0000-0000-000000560000}"/>
    <cellStyle name="Normal 84 9 2 4 2 3 3" xfId="22009" xr:uid="{00000000-0005-0000-0000-000001560000}"/>
    <cellStyle name="Normal 84 9 2 4 2 4" xfId="22010" xr:uid="{00000000-0005-0000-0000-000002560000}"/>
    <cellStyle name="Normal 84 9 2 4 2 4 2" xfId="22011" xr:uid="{00000000-0005-0000-0000-000003560000}"/>
    <cellStyle name="Normal 84 9 2 4 3" xfId="22012" xr:uid="{00000000-0005-0000-0000-000004560000}"/>
    <cellStyle name="Normal 84 9 2 4 4" xfId="22013" xr:uid="{00000000-0005-0000-0000-000005560000}"/>
    <cellStyle name="Normal 84 9 2 4 5" xfId="22014" xr:uid="{00000000-0005-0000-0000-000006560000}"/>
    <cellStyle name="Normal 84 9 2 4 5 2" xfId="22015" xr:uid="{00000000-0005-0000-0000-000007560000}"/>
    <cellStyle name="Normal 84 9 2 4 5 2 2" xfId="22016" xr:uid="{00000000-0005-0000-0000-000008560000}"/>
    <cellStyle name="Normal 84 9 2 4 5 2 2 2" xfId="22017" xr:uid="{00000000-0005-0000-0000-000009560000}"/>
    <cellStyle name="Normal 84 9 2 4 5 3" xfId="22018" xr:uid="{00000000-0005-0000-0000-00000A560000}"/>
    <cellStyle name="Normal 84 9 2 4 6" xfId="22019" xr:uid="{00000000-0005-0000-0000-00000B560000}"/>
    <cellStyle name="Normal 84 9 2 4 7" xfId="22020" xr:uid="{00000000-0005-0000-0000-00000C560000}"/>
    <cellStyle name="Normal 84 9 2 4 7 2" xfId="22021" xr:uid="{00000000-0005-0000-0000-00000D560000}"/>
    <cellStyle name="Normal 84 9 2 5" xfId="22022" xr:uid="{00000000-0005-0000-0000-00000E560000}"/>
    <cellStyle name="Normal 84 9 2 6" xfId="22023" xr:uid="{00000000-0005-0000-0000-00000F560000}"/>
    <cellStyle name="Normal 84 9 2 7" xfId="22024" xr:uid="{00000000-0005-0000-0000-000010560000}"/>
    <cellStyle name="Normal 84 9 2 8" xfId="22025" xr:uid="{00000000-0005-0000-0000-000011560000}"/>
    <cellStyle name="Normal 84 9 2 8 2" xfId="22026" xr:uid="{00000000-0005-0000-0000-000012560000}"/>
    <cellStyle name="Normal 84 9 2 8 2 2" xfId="22027" xr:uid="{00000000-0005-0000-0000-000013560000}"/>
    <cellStyle name="Normal 84 9 2 8 2 2 2" xfId="22028" xr:uid="{00000000-0005-0000-0000-000014560000}"/>
    <cellStyle name="Normal 84 9 2 8 2 2 2 2" xfId="22029" xr:uid="{00000000-0005-0000-0000-000015560000}"/>
    <cellStyle name="Normal 84 9 2 8 2 2 2 2 2" xfId="22030" xr:uid="{00000000-0005-0000-0000-000016560000}"/>
    <cellStyle name="Normal 84 9 2 8 2 2 3" xfId="22031" xr:uid="{00000000-0005-0000-0000-000017560000}"/>
    <cellStyle name="Normal 84 9 2 8 2 3" xfId="22032" xr:uid="{00000000-0005-0000-0000-000018560000}"/>
    <cellStyle name="Normal 84 9 2 8 2 4" xfId="22033" xr:uid="{00000000-0005-0000-0000-000019560000}"/>
    <cellStyle name="Normal 84 9 2 8 2 4 2" xfId="22034" xr:uid="{00000000-0005-0000-0000-00001A560000}"/>
    <cellStyle name="Normal 84 9 2 8 3" xfId="22035" xr:uid="{00000000-0005-0000-0000-00001B560000}"/>
    <cellStyle name="Normal 84 9 2 8 3 2" xfId="22036" xr:uid="{00000000-0005-0000-0000-00001C560000}"/>
    <cellStyle name="Normal 84 9 2 8 3 2 2" xfId="22037" xr:uid="{00000000-0005-0000-0000-00001D560000}"/>
    <cellStyle name="Normal 84 9 2 8 3 2 2 2" xfId="22038" xr:uid="{00000000-0005-0000-0000-00001E560000}"/>
    <cellStyle name="Normal 84 9 2 8 3 3" xfId="22039" xr:uid="{00000000-0005-0000-0000-00001F560000}"/>
    <cellStyle name="Normal 84 9 2 8 4" xfId="22040" xr:uid="{00000000-0005-0000-0000-000020560000}"/>
    <cellStyle name="Normal 84 9 2 8 4 2" xfId="22041" xr:uid="{00000000-0005-0000-0000-000021560000}"/>
    <cellStyle name="Normal 84 9 2 9" xfId="22042" xr:uid="{00000000-0005-0000-0000-000022560000}"/>
    <cellStyle name="Normal 84 9 3" xfId="22043" xr:uid="{00000000-0005-0000-0000-000023560000}"/>
    <cellStyle name="Normal 84 9 4" xfId="22044" xr:uid="{00000000-0005-0000-0000-000024560000}"/>
    <cellStyle name="Normal 84 9 4 10" xfId="22045" xr:uid="{00000000-0005-0000-0000-000025560000}"/>
    <cellStyle name="Normal 84 9 4 10 2" xfId="22046" xr:uid="{00000000-0005-0000-0000-000026560000}"/>
    <cellStyle name="Normal 84 9 4 2" xfId="22047" xr:uid="{00000000-0005-0000-0000-000027560000}"/>
    <cellStyle name="Normal 84 9 4 2 10" xfId="22048" xr:uid="{00000000-0005-0000-0000-000028560000}"/>
    <cellStyle name="Normal 84 9 4 2 10 2" xfId="22049" xr:uid="{00000000-0005-0000-0000-000029560000}"/>
    <cellStyle name="Normal 84 9 4 2 2" xfId="22050" xr:uid="{00000000-0005-0000-0000-00002A560000}"/>
    <cellStyle name="Normal 84 9 4 2 2 2" xfId="22051" xr:uid="{00000000-0005-0000-0000-00002B560000}"/>
    <cellStyle name="Normal 84 9 4 2 2 2 2" xfId="22052" xr:uid="{00000000-0005-0000-0000-00002C560000}"/>
    <cellStyle name="Normal 84 9 4 2 2 2 2 2" xfId="22053" xr:uid="{00000000-0005-0000-0000-00002D560000}"/>
    <cellStyle name="Normal 84 9 4 2 2 2 2 2 2" xfId="22054" xr:uid="{00000000-0005-0000-0000-00002E560000}"/>
    <cellStyle name="Normal 84 9 4 2 2 2 2 2 2 2" xfId="22055" xr:uid="{00000000-0005-0000-0000-00002F560000}"/>
    <cellStyle name="Normal 84 9 4 2 2 2 2 2 2 2 2" xfId="22056" xr:uid="{00000000-0005-0000-0000-000030560000}"/>
    <cellStyle name="Normal 84 9 4 2 2 2 2 2 3" xfId="22057" xr:uid="{00000000-0005-0000-0000-000031560000}"/>
    <cellStyle name="Normal 84 9 4 2 2 2 2 3" xfId="22058" xr:uid="{00000000-0005-0000-0000-000032560000}"/>
    <cellStyle name="Normal 84 9 4 2 2 2 2 4" xfId="22059" xr:uid="{00000000-0005-0000-0000-000033560000}"/>
    <cellStyle name="Normal 84 9 4 2 2 2 2 4 2" xfId="22060" xr:uid="{00000000-0005-0000-0000-000034560000}"/>
    <cellStyle name="Normal 84 9 4 2 2 2 3" xfId="22061" xr:uid="{00000000-0005-0000-0000-000035560000}"/>
    <cellStyle name="Normal 84 9 4 2 2 2 3 2" xfId="22062" xr:uid="{00000000-0005-0000-0000-000036560000}"/>
    <cellStyle name="Normal 84 9 4 2 2 2 3 2 2" xfId="22063" xr:uid="{00000000-0005-0000-0000-000037560000}"/>
    <cellStyle name="Normal 84 9 4 2 2 2 3 2 2 2" xfId="22064" xr:uid="{00000000-0005-0000-0000-000038560000}"/>
    <cellStyle name="Normal 84 9 4 2 2 2 3 3" xfId="22065" xr:uid="{00000000-0005-0000-0000-000039560000}"/>
    <cellStyle name="Normal 84 9 4 2 2 2 4" xfId="22066" xr:uid="{00000000-0005-0000-0000-00003A560000}"/>
    <cellStyle name="Normal 84 9 4 2 2 2 4 2" xfId="22067" xr:uid="{00000000-0005-0000-0000-00003B560000}"/>
    <cellStyle name="Normal 84 9 4 2 2 3" xfId="22068" xr:uid="{00000000-0005-0000-0000-00003C560000}"/>
    <cellStyle name="Normal 84 9 4 2 2 4" xfId="22069" xr:uid="{00000000-0005-0000-0000-00003D560000}"/>
    <cellStyle name="Normal 84 9 4 2 2 5" xfId="22070" xr:uid="{00000000-0005-0000-0000-00003E560000}"/>
    <cellStyle name="Normal 84 9 4 2 2 5 2" xfId="22071" xr:uid="{00000000-0005-0000-0000-00003F560000}"/>
    <cellStyle name="Normal 84 9 4 2 2 5 2 2" xfId="22072" xr:uid="{00000000-0005-0000-0000-000040560000}"/>
    <cellStyle name="Normal 84 9 4 2 2 5 2 2 2" xfId="22073" xr:uid="{00000000-0005-0000-0000-000041560000}"/>
    <cellStyle name="Normal 84 9 4 2 2 5 3" xfId="22074" xr:uid="{00000000-0005-0000-0000-000042560000}"/>
    <cellStyle name="Normal 84 9 4 2 2 6" xfId="22075" xr:uid="{00000000-0005-0000-0000-000043560000}"/>
    <cellStyle name="Normal 84 9 4 2 2 7" xfId="22076" xr:uid="{00000000-0005-0000-0000-000044560000}"/>
    <cellStyle name="Normal 84 9 4 2 2 7 2" xfId="22077" xr:uid="{00000000-0005-0000-0000-000045560000}"/>
    <cellStyle name="Normal 84 9 4 2 3" xfId="22078" xr:uid="{00000000-0005-0000-0000-000046560000}"/>
    <cellStyle name="Normal 84 9 4 2 4" xfId="22079" xr:uid="{00000000-0005-0000-0000-000047560000}"/>
    <cellStyle name="Normal 84 9 4 2 5" xfId="22080" xr:uid="{00000000-0005-0000-0000-000048560000}"/>
    <cellStyle name="Normal 84 9 4 2 6" xfId="22081" xr:uid="{00000000-0005-0000-0000-000049560000}"/>
    <cellStyle name="Normal 84 9 4 2 6 2" xfId="22082" xr:uid="{00000000-0005-0000-0000-00004A560000}"/>
    <cellStyle name="Normal 84 9 4 2 6 2 2" xfId="22083" xr:uid="{00000000-0005-0000-0000-00004B560000}"/>
    <cellStyle name="Normal 84 9 4 2 6 2 2 2" xfId="22084" xr:uid="{00000000-0005-0000-0000-00004C560000}"/>
    <cellStyle name="Normal 84 9 4 2 6 2 2 2 2" xfId="22085" xr:uid="{00000000-0005-0000-0000-00004D560000}"/>
    <cellStyle name="Normal 84 9 4 2 6 2 2 2 2 2" xfId="22086" xr:uid="{00000000-0005-0000-0000-00004E560000}"/>
    <cellStyle name="Normal 84 9 4 2 6 2 2 3" xfId="22087" xr:uid="{00000000-0005-0000-0000-00004F560000}"/>
    <cellStyle name="Normal 84 9 4 2 6 2 3" xfId="22088" xr:uid="{00000000-0005-0000-0000-000050560000}"/>
    <cellStyle name="Normal 84 9 4 2 6 2 4" xfId="22089" xr:uid="{00000000-0005-0000-0000-000051560000}"/>
    <cellStyle name="Normal 84 9 4 2 6 2 4 2" xfId="22090" xr:uid="{00000000-0005-0000-0000-000052560000}"/>
    <cellStyle name="Normal 84 9 4 2 6 3" xfId="22091" xr:uid="{00000000-0005-0000-0000-000053560000}"/>
    <cellStyle name="Normal 84 9 4 2 6 3 2" xfId="22092" xr:uid="{00000000-0005-0000-0000-000054560000}"/>
    <cellStyle name="Normal 84 9 4 2 6 3 2 2" xfId="22093" xr:uid="{00000000-0005-0000-0000-000055560000}"/>
    <cellStyle name="Normal 84 9 4 2 6 3 2 2 2" xfId="22094" xr:uid="{00000000-0005-0000-0000-000056560000}"/>
    <cellStyle name="Normal 84 9 4 2 6 3 3" xfId="22095" xr:uid="{00000000-0005-0000-0000-000057560000}"/>
    <cellStyle name="Normal 84 9 4 2 6 4" xfId="22096" xr:uid="{00000000-0005-0000-0000-000058560000}"/>
    <cellStyle name="Normal 84 9 4 2 6 4 2" xfId="22097" xr:uid="{00000000-0005-0000-0000-000059560000}"/>
    <cellStyle name="Normal 84 9 4 2 7" xfId="22098" xr:uid="{00000000-0005-0000-0000-00005A560000}"/>
    <cellStyle name="Normal 84 9 4 2 8" xfId="22099" xr:uid="{00000000-0005-0000-0000-00005B560000}"/>
    <cellStyle name="Normal 84 9 4 2 8 2" xfId="22100" xr:uid="{00000000-0005-0000-0000-00005C560000}"/>
    <cellStyle name="Normal 84 9 4 2 8 2 2" xfId="22101" xr:uid="{00000000-0005-0000-0000-00005D560000}"/>
    <cellStyle name="Normal 84 9 4 2 8 2 2 2" xfId="22102" xr:uid="{00000000-0005-0000-0000-00005E560000}"/>
    <cellStyle name="Normal 84 9 4 2 8 3" xfId="22103" xr:uid="{00000000-0005-0000-0000-00005F560000}"/>
    <cellStyle name="Normal 84 9 4 2 9" xfId="22104" xr:uid="{00000000-0005-0000-0000-000060560000}"/>
    <cellStyle name="Normal 84 9 4 3" xfId="22105" xr:uid="{00000000-0005-0000-0000-000061560000}"/>
    <cellStyle name="Normal 84 9 4 3 2" xfId="22106" xr:uid="{00000000-0005-0000-0000-000062560000}"/>
    <cellStyle name="Normal 84 9 4 3 2 2" xfId="22107" xr:uid="{00000000-0005-0000-0000-000063560000}"/>
    <cellStyle name="Normal 84 9 4 3 2 2 2" xfId="22108" xr:uid="{00000000-0005-0000-0000-000064560000}"/>
    <cellStyle name="Normal 84 9 4 3 2 2 2 2" xfId="22109" xr:uid="{00000000-0005-0000-0000-000065560000}"/>
    <cellStyle name="Normal 84 9 4 3 2 2 2 2 2" xfId="22110" xr:uid="{00000000-0005-0000-0000-000066560000}"/>
    <cellStyle name="Normal 84 9 4 3 2 2 2 2 2 2" xfId="22111" xr:uid="{00000000-0005-0000-0000-000067560000}"/>
    <cellStyle name="Normal 84 9 4 3 2 2 2 3" xfId="22112" xr:uid="{00000000-0005-0000-0000-000068560000}"/>
    <cellStyle name="Normal 84 9 4 3 2 2 3" xfId="22113" xr:uid="{00000000-0005-0000-0000-000069560000}"/>
    <cellStyle name="Normal 84 9 4 3 2 2 4" xfId="22114" xr:uid="{00000000-0005-0000-0000-00006A560000}"/>
    <cellStyle name="Normal 84 9 4 3 2 2 4 2" xfId="22115" xr:uid="{00000000-0005-0000-0000-00006B560000}"/>
    <cellStyle name="Normal 84 9 4 3 2 3" xfId="22116" xr:uid="{00000000-0005-0000-0000-00006C560000}"/>
    <cellStyle name="Normal 84 9 4 3 2 3 2" xfId="22117" xr:uid="{00000000-0005-0000-0000-00006D560000}"/>
    <cellStyle name="Normal 84 9 4 3 2 3 2 2" xfId="22118" xr:uid="{00000000-0005-0000-0000-00006E560000}"/>
    <cellStyle name="Normal 84 9 4 3 2 3 2 2 2" xfId="22119" xr:uid="{00000000-0005-0000-0000-00006F560000}"/>
    <cellStyle name="Normal 84 9 4 3 2 3 3" xfId="22120" xr:uid="{00000000-0005-0000-0000-000070560000}"/>
    <cellStyle name="Normal 84 9 4 3 2 4" xfId="22121" xr:uid="{00000000-0005-0000-0000-000071560000}"/>
    <cellStyle name="Normal 84 9 4 3 2 4 2" xfId="22122" xr:uid="{00000000-0005-0000-0000-000072560000}"/>
    <cellStyle name="Normal 84 9 4 3 3" xfId="22123" xr:uid="{00000000-0005-0000-0000-000073560000}"/>
    <cellStyle name="Normal 84 9 4 3 4" xfId="22124" xr:uid="{00000000-0005-0000-0000-000074560000}"/>
    <cellStyle name="Normal 84 9 4 3 5" xfId="22125" xr:uid="{00000000-0005-0000-0000-000075560000}"/>
    <cellStyle name="Normal 84 9 4 3 5 2" xfId="22126" xr:uid="{00000000-0005-0000-0000-000076560000}"/>
    <cellStyle name="Normal 84 9 4 3 5 2 2" xfId="22127" xr:uid="{00000000-0005-0000-0000-000077560000}"/>
    <cellStyle name="Normal 84 9 4 3 5 2 2 2" xfId="22128" xr:uid="{00000000-0005-0000-0000-000078560000}"/>
    <cellStyle name="Normal 84 9 4 3 5 3" xfId="22129" xr:uid="{00000000-0005-0000-0000-000079560000}"/>
    <cellStyle name="Normal 84 9 4 3 6" xfId="22130" xr:uid="{00000000-0005-0000-0000-00007A560000}"/>
    <cellStyle name="Normal 84 9 4 3 7" xfId="22131" xr:uid="{00000000-0005-0000-0000-00007B560000}"/>
    <cellStyle name="Normal 84 9 4 3 7 2" xfId="22132" xr:uid="{00000000-0005-0000-0000-00007C560000}"/>
    <cellStyle name="Normal 84 9 4 4" xfId="22133" xr:uid="{00000000-0005-0000-0000-00007D560000}"/>
    <cellStyle name="Normal 84 9 4 5" xfId="22134" xr:uid="{00000000-0005-0000-0000-00007E560000}"/>
    <cellStyle name="Normal 84 9 4 6" xfId="22135" xr:uid="{00000000-0005-0000-0000-00007F560000}"/>
    <cellStyle name="Normal 84 9 4 6 2" xfId="22136" xr:uid="{00000000-0005-0000-0000-000080560000}"/>
    <cellStyle name="Normal 84 9 4 6 2 2" xfId="22137" xr:uid="{00000000-0005-0000-0000-000081560000}"/>
    <cellStyle name="Normal 84 9 4 6 2 2 2" xfId="22138" xr:uid="{00000000-0005-0000-0000-000082560000}"/>
    <cellStyle name="Normal 84 9 4 6 2 2 2 2" xfId="22139" xr:uid="{00000000-0005-0000-0000-000083560000}"/>
    <cellStyle name="Normal 84 9 4 6 2 2 2 2 2" xfId="22140" xr:uid="{00000000-0005-0000-0000-000084560000}"/>
    <cellStyle name="Normal 84 9 4 6 2 2 3" xfId="22141" xr:uid="{00000000-0005-0000-0000-000085560000}"/>
    <cellStyle name="Normal 84 9 4 6 2 3" xfId="22142" xr:uid="{00000000-0005-0000-0000-000086560000}"/>
    <cellStyle name="Normal 84 9 4 6 2 4" xfId="22143" xr:uid="{00000000-0005-0000-0000-000087560000}"/>
    <cellStyle name="Normal 84 9 4 6 2 4 2" xfId="22144" xr:uid="{00000000-0005-0000-0000-000088560000}"/>
    <cellStyle name="Normal 84 9 4 6 3" xfId="22145" xr:uid="{00000000-0005-0000-0000-000089560000}"/>
    <cellStyle name="Normal 84 9 4 6 3 2" xfId="22146" xr:uid="{00000000-0005-0000-0000-00008A560000}"/>
    <cellStyle name="Normal 84 9 4 6 3 2 2" xfId="22147" xr:uid="{00000000-0005-0000-0000-00008B560000}"/>
    <cellStyle name="Normal 84 9 4 6 3 2 2 2" xfId="22148" xr:uid="{00000000-0005-0000-0000-00008C560000}"/>
    <cellStyle name="Normal 84 9 4 6 3 3" xfId="22149" xr:uid="{00000000-0005-0000-0000-00008D560000}"/>
    <cellStyle name="Normal 84 9 4 6 4" xfId="22150" xr:uid="{00000000-0005-0000-0000-00008E560000}"/>
    <cellStyle name="Normal 84 9 4 6 4 2" xfId="22151" xr:uid="{00000000-0005-0000-0000-00008F560000}"/>
    <cellStyle name="Normal 84 9 4 7" xfId="22152" xr:uid="{00000000-0005-0000-0000-000090560000}"/>
    <cellStyle name="Normal 84 9 4 8" xfId="22153" xr:uid="{00000000-0005-0000-0000-000091560000}"/>
    <cellStyle name="Normal 84 9 4 8 2" xfId="22154" xr:uid="{00000000-0005-0000-0000-000092560000}"/>
    <cellStyle name="Normal 84 9 4 8 2 2" xfId="22155" xr:uid="{00000000-0005-0000-0000-000093560000}"/>
    <cellStyle name="Normal 84 9 4 8 2 2 2" xfId="22156" xr:uid="{00000000-0005-0000-0000-000094560000}"/>
    <cellStyle name="Normal 84 9 4 8 3" xfId="22157" xr:uid="{00000000-0005-0000-0000-000095560000}"/>
    <cellStyle name="Normal 84 9 4 9" xfId="22158" xr:uid="{00000000-0005-0000-0000-000096560000}"/>
    <cellStyle name="Normal 84 9 5" xfId="22159" xr:uid="{00000000-0005-0000-0000-000097560000}"/>
    <cellStyle name="Normal 84 9 5 2" xfId="22160" xr:uid="{00000000-0005-0000-0000-000098560000}"/>
    <cellStyle name="Normal 84 9 5 2 2" xfId="22161" xr:uid="{00000000-0005-0000-0000-000099560000}"/>
    <cellStyle name="Normal 84 9 5 2 2 2" xfId="22162" xr:uid="{00000000-0005-0000-0000-00009A560000}"/>
    <cellStyle name="Normal 84 9 5 2 2 2 2" xfId="22163" xr:uid="{00000000-0005-0000-0000-00009B560000}"/>
    <cellStyle name="Normal 84 9 5 2 2 2 2 2" xfId="22164" xr:uid="{00000000-0005-0000-0000-00009C560000}"/>
    <cellStyle name="Normal 84 9 5 2 2 2 2 2 2" xfId="22165" xr:uid="{00000000-0005-0000-0000-00009D560000}"/>
    <cellStyle name="Normal 84 9 5 2 2 2 3" xfId="22166" xr:uid="{00000000-0005-0000-0000-00009E560000}"/>
    <cellStyle name="Normal 84 9 5 2 2 3" xfId="22167" xr:uid="{00000000-0005-0000-0000-00009F560000}"/>
    <cellStyle name="Normal 84 9 5 2 2 4" xfId="22168" xr:uid="{00000000-0005-0000-0000-0000A0560000}"/>
    <cellStyle name="Normal 84 9 5 2 2 4 2" xfId="22169" xr:uid="{00000000-0005-0000-0000-0000A1560000}"/>
    <cellStyle name="Normal 84 9 5 2 3" xfId="22170" xr:uid="{00000000-0005-0000-0000-0000A2560000}"/>
    <cellStyle name="Normal 84 9 5 2 3 2" xfId="22171" xr:uid="{00000000-0005-0000-0000-0000A3560000}"/>
    <cellStyle name="Normal 84 9 5 2 3 2 2" xfId="22172" xr:uid="{00000000-0005-0000-0000-0000A4560000}"/>
    <cellStyle name="Normal 84 9 5 2 3 2 2 2" xfId="22173" xr:uid="{00000000-0005-0000-0000-0000A5560000}"/>
    <cellStyle name="Normal 84 9 5 2 3 3" xfId="22174" xr:uid="{00000000-0005-0000-0000-0000A6560000}"/>
    <cellStyle name="Normal 84 9 5 2 4" xfId="22175" xr:uid="{00000000-0005-0000-0000-0000A7560000}"/>
    <cellStyle name="Normal 84 9 5 2 4 2" xfId="22176" xr:uid="{00000000-0005-0000-0000-0000A8560000}"/>
    <cellStyle name="Normal 84 9 5 3" xfId="22177" xr:uid="{00000000-0005-0000-0000-0000A9560000}"/>
    <cellStyle name="Normal 84 9 5 4" xfId="22178" xr:uid="{00000000-0005-0000-0000-0000AA560000}"/>
    <cellStyle name="Normal 84 9 5 5" xfId="22179" xr:uid="{00000000-0005-0000-0000-0000AB560000}"/>
    <cellStyle name="Normal 84 9 5 5 2" xfId="22180" xr:uid="{00000000-0005-0000-0000-0000AC560000}"/>
    <cellStyle name="Normal 84 9 5 5 2 2" xfId="22181" xr:uid="{00000000-0005-0000-0000-0000AD560000}"/>
    <cellStyle name="Normal 84 9 5 5 2 2 2" xfId="22182" xr:uid="{00000000-0005-0000-0000-0000AE560000}"/>
    <cellStyle name="Normal 84 9 5 5 3" xfId="22183" xr:uid="{00000000-0005-0000-0000-0000AF560000}"/>
    <cellStyle name="Normal 84 9 5 6" xfId="22184" xr:uid="{00000000-0005-0000-0000-0000B0560000}"/>
    <cellStyle name="Normal 84 9 5 7" xfId="22185" xr:uid="{00000000-0005-0000-0000-0000B1560000}"/>
    <cellStyle name="Normal 84 9 5 7 2" xfId="22186" xr:uid="{00000000-0005-0000-0000-0000B2560000}"/>
    <cellStyle name="Normal 84 9 6" xfId="22187" xr:uid="{00000000-0005-0000-0000-0000B3560000}"/>
    <cellStyle name="Normal 84 9 7" xfId="22188" xr:uid="{00000000-0005-0000-0000-0000B4560000}"/>
    <cellStyle name="Normal 84 9 8" xfId="22189" xr:uid="{00000000-0005-0000-0000-0000B5560000}"/>
    <cellStyle name="Normal 84 9 9" xfId="22190" xr:uid="{00000000-0005-0000-0000-0000B6560000}"/>
    <cellStyle name="Normal 84 9 9 2" xfId="22191" xr:uid="{00000000-0005-0000-0000-0000B7560000}"/>
    <cellStyle name="Normal 84 9 9 2 2" xfId="22192" xr:uid="{00000000-0005-0000-0000-0000B8560000}"/>
    <cellStyle name="Normal 84 9 9 2 2 2" xfId="22193" xr:uid="{00000000-0005-0000-0000-0000B9560000}"/>
    <cellStyle name="Normal 84 9 9 2 2 2 2" xfId="22194" xr:uid="{00000000-0005-0000-0000-0000BA560000}"/>
    <cellStyle name="Normal 84 9 9 2 2 2 2 2" xfId="22195" xr:uid="{00000000-0005-0000-0000-0000BB560000}"/>
    <cellStyle name="Normal 84 9 9 2 2 3" xfId="22196" xr:uid="{00000000-0005-0000-0000-0000BC560000}"/>
    <cellStyle name="Normal 84 9 9 2 3" xfId="22197" xr:uid="{00000000-0005-0000-0000-0000BD560000}"/>
    <cellStyle name="Normal 84 9 9 2 4" xfId="22198" xr:uid="{00000000-0005-0000-0000-0000BE560000}"/>
    <cellStyle name="Normal 84 9 9 2 4 2" xfId="22199" xr:uid="{00000000-0005-0000-0000-0000BF560000}"/>
    <cellStyle name="Normal 84 9 9 3" xfId="22200" xr:uid="{00000000-0005-0000-0000-0000C0560000}"/>
    <cellStyle name="Normal 84 9 9 3 2" xfId="22201" xr:uid="{00000000-0005-0000-0000-0000C1560000}"/>
    <cellStyle name="Normal 84 9 9 3 2 2" xfId="22202" xr:uid="{00000000-0005-0000-0000-0000C2560000}"/>
    <cellStyle name="Normal 84 9 9 3 2 2 2" xfId="22203" xr:uid="{00000000-0005-0000-0000-0000C3560000}"/>
    <cellStyle name="Normal 84 9 9 3 3" xfId="22204" xr:uid="{00000000-0005-0000-0000-0000C4560000}"/>
    <cellStyle name="Normal 84 9 9 4" xfId="22205" xr:uid="{00000000-0005-0000-0000-0000C5560000}"/>
    <cellStyle name="Normal 84 9 9 4 2" xfId="22206" xr:uid="{00000000-0005-0000-0000-0000C6560000}"/>
    <cellStyle name="Normal 85" xfId="24948" xr:uid="{00000000-0005-0000-0000-0000C7560000}"/>
    <cellStyle name="Normal 85 2" xfId="22207" xr:uid="{00000000-0005-0000-0000-0000C8560000}"/>
    <cellStyle name="Normal 85 3" xfId="22208" xr:uid="{00000000-0005-0000-0000-0000C9560000}"/>
    <cellStyle name="Normal 85 4" xfId="22209" xr:uid="{00000000-0005-0000-0000-0000CA560000}"/>
    <cellStyle name="Normal 85 5" xfId="22210" xr:uid="{00000000-0005-0000-0000-0000CB560000}"/>
    <cellStyle name="Normal 85 6" xfId="22211" xr:uid="{00000000-0005-0000-0000-0000CC560000}"/>
    <cellStyle name="Normal 85 7" xfId="22212" xr:uid="{00000000-0005-0000-0000-0000CD560000}"/>
    <cellStyle name="Normal 85 8" xfId="25559" xr:uid="{0F69A19B-E7CE-4710-B7D5-13F6DF759396}"/>
    <cellStyle name="Normal 86" xfId="22213" xr:uid="{00000000-0005-0000-0000-0000CE560000}"/>
    <cellStyle name="Normal 86 10" xfId="22214" xr:uid="{00000000-0005-0000-0000-0000CF560000}"/>
    <cellStyle name="Normal 86 11" xfId="22215" xr:uid="{00000000-0005-0000-0000-0000D0560000}"/>
    <cellStyle name="Normal 86 2" xfId="22216" xr:uid="{00000000-0005-0000-0000-0000D1560000}"/>
    <cellStyle name="Normal 86 3" xfId="22217" xr:uid="{00000000-0005-0000-0000-0000D2560000}"/>
    <cellStyle name="Normal 86 4" xfId="22218" xr:uid="{00000000-0005-0000-0000-0000D3560000}"/>
    <cellStyle name="Normal 86 5" xfId="22219" xr:uid="{00000000-0005-0000-0000-0000D4560000}"/>
    <cellStyle name="Normal 86 6" xfId="22220" xr:uid="{00000000-0005-0000-0000-0000D5560000}"/>
    <cellStyle name="Normal 86 7" xfId="22221" xr:uid="{00000000-0005-0000-0000-0000D6560000}"/>
    <cellStyle name="Normal 86 8" xfId="22222" xr:uid="{00000000-0005-0000-0000-0000D7560000}"/>
    <cellStyle name="Normal 86 9" xfId="22223" xr:uid="{00000000-0005-0000-0000-0000D8560000}"/>
    <cellStyle name="Normal 87" xfId="22224" xr:uid="{00000000-0005-0000-0000-0000D9560000}"/>
    <cellStyle name="Normal 87 10" xfId="22225" xr:uid="{00000000-0005-0000-0000-0000DA560000}"/>
    <cellStyle name="Normal 87 11" xfId="22226" xr:uid="{00000000-0005-0000-0000-0000DB560000}"/>
    <cellStyle name="Normal 87 12" xfId="22227" xr:uid="{00000000-0005-0000-0000-0000DC560000}"/>
    <cellStyle name="Normal 87 13" xfId="22228" xr:uid="{00000000-0005-0000-0000-0000DD560000}"/>
    <cellStyle name="Normal 87 14" xfId="22229" xr:uid="{00000000-0005-0000-0000-0000DE560000}"/>
    <cellStyle name="Normal 87 15" xfId="22230" xr:uid="{00000000-0005-0000-0000-0000DF560000}"/>
    <cellStyle name="Normal 87 16" xfId="22231" xr:uid="{00000000-0005-0000-0000-0000E0560000}"/>
    <cellStyle name="Normal 87 17" xfId="22232" xr:uid="{00000000-0005-0000-0000-0000E1560000}"/>
    <cellStyle name="Normal 87 18" xfId="22233" xr:uid="{00000000-0005-0000-0000-0000E2560000}"/>
    <cellStyle name="Normal 87 19" xfId="22234" xr:uid="{00000000-0005-0000-0000-0000E3560000}"/>
    <cellStyle name="Normal 87 2" xfId="22235" xr:uid="{00000000-0005-0000-0000-0000E4560000}"/>
    <cellStyle name="Normal 87 2 10" xfId="22236" xr:uid="{00000000-0005-0000-0000-0000E5560000}"/>
    <cellStyle name="Normal 87 2 11" xfId="22237" xr:uid="{00000000-0005-0000-0000-0000E6560000}"/>
    <cellStyle name="Normal 87 2 12" xfId="22238" xr:uid="{00000000-0005-0000-0000-0000E7560000}"/>
    <cellStyle name="Normal 87 2 13" xfId="22239" xr:uid="{00000000-0005-0000-0000-0000E8560000}"/>
    <cellStyle name="Normal 87 2 14" xfId="22240" xr:uid="{00000000-0005-0000-0000-0000E9560000}"/>
    <cellStyle name="Normal 87 2 15" xfId="22241" xr:uid="{00000000-0005-0000-0000-0000EA560000}"/>
    <cellStyle name="Normal 87 2 2" xfId="22242" xr:uid="{00000000-0005-0000-0000-0000EB560000}"/>
    <cellStyle name="Normal 87 2 2 10" xfId="22243" xr:uid="{00000000-0005-0000-0000-0000EC560000}"/>
    <cellStyle name="Normal 87 2 2 11" xfId="22244" xr:uid="{00000000-0005-0000-0000-0000ED560000}"/>
    <cellStyle name="Normal 87 2 2 12" xfId="22245" xr:uid="{00000000-0005-0000-0000-0000EE560000}"/>
    <cellStyle name="Normal 87 2 2 13" xfId="22246" xr:uid="{00000000-0005-0000-0000-0000EF560000}"/>
    <cellStyle name="Normal 87 2 2 14" xfId="22247" xr:uid="{00000000-0005-0000-0000-0000F0560000}"/>
    <cellStyle name="Normal 87 2 2 2" xfId="22248" xr:uid="{00000000-0005-0000-0000-0000F1560000}"/>
    <cellStyle name="Normal 87 2 2 3" xfId="22249" xr:uid="{00000000-0005-0000-0000-0000F2560000}"/>
    <cellStyle name="Normal 87 2 2 4" xfId="22250" xr:uid="{00000000-0005-0000-0000-0000F3560000}"/>
    <cellStyle name="Normal 87 2 2 5" xfId="22251" xr:uid="{00000000-0005-0000-0000-0000F4560000}"/>
    <cellStyle name="Normal 87 2 2 6" xfId="22252" xr:uid="{00000000-0005-0000-0000-0000F5560000}"/>
    <cellStyle name="Normal 87 2 2 7" xfId="22253" xr:uid="{00000000-0005-0000-0000-0000F6560000}"/>
    <cellStyle name="Normal 87 2 2 8" xfId="22254" xr:uid="{00000000-0005-0000-0000-0000F7560000}"/>
    <cellStyle name="Normal 87 2 2 9" xfId="22255" xr:uid="{00000000-0005-0000-0000-0000F8560000}"/>
    <cellStyle name="Normal 87 2 3" xfId="22256" xr:uid="{00000000-0005-0000-0000-0000F9560000}"/>
    <cellStyle name="Normal 87 2 3 10" xfId="22257" xr:uid="{00000000-0005-0000-0000-0000FA560000}"/>
    <cellStyle name="Normal 87 2 3 2" xfId="22258" xr:uid="{00000000-0005-0000-0000-0000FB560000}"/>
    <cellStyle name="Normal 87 2 3 3" xfId="22259" xr:uid="{00000000-0005-0000-0000-0000FC560000}"/>
    <cellStyle name="Normal 87 2 3 4" xfId="22260" xr:uid="{00000000-0005-0000-0000-0000FD560000}"/>
    <cellStyle name="Normal 87 2 3 5" xfId="22261" xr:uid="{00000000-0005-0000-0000-0000FE560000}"/>
    <cellStyle name="Normal 87 2 3 6" xfId="22262" xr:uid="{00000000-0005-0000-0000-0000FF560000}"/>
    <cellStyle name="Normal 87 2 3 7" xfId="22263" xr:uid="{00000000-0005-0000-0000-000000570000}"/>
    <cellStyle name="Normal 87 2 3 8" xfId="22264" xr:uid="{00000000-0005-0000-0000-000001570000}"/>
    <cellStyle name="Normal 87 2 3 9" xfId="22265" xr:uid="{00000000-0005-0000-0000-000002570000}"/>
    <cellStyle name="Normal 87 2 4" xfId="22266" xr:uid="{00000000-0005-0000-0000-000003570000}"/>
    <cellStyle name="Normal 87 2 5" xfId="22267" xr:uid="{00000000-0005-0000-0000-000004570000}"/>
    <cellStyle name="Normal 87 2 6" xfId="22268" xr:uid="{00000000-0005-0000-0000-000005570000}"/>
    <cellStyle name="Normal 87 2 7" xfId="22269" xr:uid="{00000000-0005-0000-0000-000006570000}"/>
    <cellStyle name="Normal 87 2 8" xfId="22270" xr:uid="{00000000-0005-0000-0000-000007570000}"/>
    <cellStyle name="Normal 87 2 9" xfId="22271" xr:uid="{00000000-0005-0000-0000-000008570000}"/>
    <cellStyle name="Normal 87 20" xfId="22272" xr:uid="{00000000-0005-0000-0000-000009570000}"/>
    <cellStyle name="Normal 87 21" xfId="22273" xr:uid="{00000000-0005-0000-0000-00000A570000}"/>
    <cellStyle name="Normal 87 3" xfId="22274" xr:uid="{00000000-0005-0000-0000-00000B570000}"/>
    <cellStyle name="Normal 87 3 10" xfId="22275" xr:uid="{00000000-0005-0000-0000-00000C570000}"/>
    <cellStyle name="Normal 87 3 11" xfId="22276" xr:uid="{00000000-0005-0000-0000-00000D570000}"/>
    <cellStyle name="Normal 87 3 12" xfId="22277" xr:uid="{00000000-0005-0000-0000-00000E570000}"/>
    <cellStyle name="Normal 87 3 13" xfId="22278" xr:uid="{00000000-0005-0000-0000-00000F570000}"/>
    <cellStyle name="Normal 87 3 14" xfId="22279" xr:uid="{00000000-0005-0000-0000-000010570000}"/>
    <cellStyle name="Normal 87 3 15" xfId="22280" xr:uid="{00000000-0005-0000-0000-000011570000}"/>
    <cellStyle name="Normal 87 3 2" xfId="22281" xr:uid="{00000000-0005-0000-0000-000012570000}"/>
    <cellStyle name="Normal 87 3 2 10" xfId="22282" xr:uid="{00000000-0005-0000-0000-000013570000}"/>
    <cellStyle name="Normal 87 3 2 11" xfId="22283" xr:uid="{00000000-0005-0000-0000-000014570000}"/>
    <cellStyle name="Normal 87 3 2 12" xfId="22284" xr:uid="{00000000-0005-0000-0000-000015570000}"/>
    <cellStyle name="Normal 87 3 2 13" xfId="22285" xr:uid="{00000000-0005-0000-0000-000016570000}"/>
    <cellStyle name="Normal 87 3 2 14" xfId="22286" xr:uid="{00000000-0005-0000-0000-000017570000}"/>
    <cellStyle name="Normal 87 3 2 2" xfId="22287" xr:uid="{00000000-0005-0000-0000-000018570000}"/>
    <cellStyle name="Normal 87 3 2 3" xfId="22288" xr:uid="{00000000-0005-0000-0000-000019570000}"/>
    <cellStyle name="Normal 87 3 2 4" xfId="22289" xr:uid="{00000000-0005-0000-0000-00001A570000}"/>
    <cellStyle name="Normal 87 3 2 5" xfId="22290" xr:uid="{00000000-0005-0000-0000-00001B570000}"/>
    <cellStyle name="Normal 87 3 2 6" xfId="22291" xr:uid="{00000000-0005-0000-0000-00001C570000}"/>
    <cellStyle name="Normal 87 3 2 7" xfId="22292" xr:uid="{00000000-0005-0000-0000-00001D570000}"/>
    <cellStyle name="Normal 87 3 2 8" xfId="22293" xr:uid="{00000000-0005-0000-0000-00001E570000}"/>
    <cellStyle name="Normal 87 3 2 9" xfId="22294" xr:uid="{00000000-0005-0000-0000-00001F570000}"/>
    <cellStyle name="Normal 87 3 3" xfId="22295" xr:uid="{00000000-0005-0000-0000-000020570000}"/>
    <cellStyle name="Normal 87 3 3 10" xfId="22296" xr:uid="{00000000-0005-0000-0000-000021570000}"/>
    <cellStyle name="Normal 87 3 3 2" xfId="22297" xr:uid="{00000000-0005-0000-0000-000022570000}"/>
    <cellStyle name="Normal 87 3 3 3" xfId="22298" xr:uid="{00000000-0005-0000-0000-000023570000}"/>
    <cellStyle name="Normal 87 3 3 4" xfId="22299" xr:uid="{00000000-0005-0000-0000-000024570000}"/>
    <cellStyle name="Normal 87 3 3 5" xfId="22300" xr:uid="{00000000-0005-0000-0000-000025570000}"/>
    <cellStyle name="Normal 87 3 3 6" xfId="22301" xr:uid="{00000000-0005-0000-0000-000026570000}"/>
    <cellStyle name="Normal 87 3 3 7" xfId="22302" xr:uid="{00000000-0005-0000-0000-000027570000}"/>
    <cellStyle name="Normal 87 3 3 8" xfId="22303" xr:uid="{00000000-0005-0000-0000-000028570000}"/>
    <cellStyle name="Normal 87 3 3 9" xfId="22304" xr:uid="{00000000-0005-0000-0000-000029570000}"/>
    <cellStyle name="Normal 87 3 4" xfId="22305" xr:uid="{00000000-0005-0000-0000-00002A570000}"/>
    <cellStyle name="Normal 87 3 5" xfId="22306" xr:uid="{00000000-0005-0000-0000-00002B570000}"/>
    <cellStyle name="Normal 87 3 6" xfId="22307" xr:uid="{00000000-0005-0000-0000-00002C570000}"/>
    <cellStyle name="Normal 87 3 7" xfId="22308" xr:uid="{00000000-0005-0000-0000-00002D570000}"/>
    <cellStyle name="Normal 87 3 8" xfId="22309" xr:uid="{00000000-0005-0000-0000-00002E570000}"/>
    <cellStyle name="Normal 87 3 9" xfId="22310" xr:uid="{00000000-0005-0000-0000-00002F570000}"/>
    <cellStyle name="Normal 87 4" xfId="22311" xr:uid="{00000000-0005-0000-0000-000030570000}"/>
    <cellStyle name="Normal 87 4 10" xfId="22312" xr:uid="{00000000-0005-0000-0000-000031570000}"/>
    <cellStyle name="Normal 87 4 11" xfId="22313" xr:uid="{00000000-0005-0000-0000-000032570000}"/>
    <cellStyle name="Normal 87 4 12" xfId="22314" xr:uid="{00000000-0005-0000-0000-000033570000}"/>
    <cellStyle name="Normal 87 4 13" xfId="22315" xr:uid="{00000000-0005-0000-0000-000034570000}"/>
    <cellStyle name="Normal 87 4 14" xfId="22316" xr:uid="{00000000-0005-0000-0000-000035570000}"/>
    <cellStyle name="Normal 87 4 15" xfId="22317" xr:uid="{00000000-0005-0000-0000-000036570000}"/>
    <cellStyle name="Normal 87 4 2" xfId="22318" xr:uid="{00000000-0005-0000-0000-000037570000}"/>
    <cellStyle name="Normal 87 4 2 10" xfId="22319" xr:uid="{00000000-0005-0000-0000-000038570000}"/>
    <cellStyle name="Normal 87 4 2 11" xfId="22320" xr:uid="{00000000-0005-0000-0000-000039570000}"/>
    <cellStyle name="Normal 87 4 2 12" xfId="22321" xr:uid="{00000000-0005-0000-0000-00003A570000}"/>
    <cellStyle name="Normal 87 4 2 13" xfId="22322" xr:uid="{00000000-0005-0000-0000-00003B570000}"/>
    <cellStyle name="Normal 87 4 2 14" xfId="22323" xr:uid="{00000000-0005-0000-0000-00003C570000}"/>
    <cellStyle name="Normal 87 4 2 2" xfId="22324" xr:uid="{00000000-0005-0000-0000-00003D570000}"/>
    <cellStyle name="Normal 87 4 2 3" xfId="22325" xr:uid="{00000000-0005-0000-0000-00003E570000}"/>
    <cellStyle name="Normal 87 4 2 4" xfId="22326" xr:uid="{00000000-0005-0000-0000-00003F570000}"/>
    <cellStyle name="Normal 87 4 2 5" xfId="22327" xr:uid="{00000000-0005-0000-0000-000040570000}"/>
    <cellStyle name="Normal 87 4 2 6" xfId="22328" xr:uid="{00000000-0005-0000-0000-000041570000}"/>
    <cellStyle name="Normal 87 4 2 7" xfId="22329" xr:uid="{00000000-0005-0000-0000-000042570000}"/>
    <cellStyle name="Normal 87 4 2 8" xfId="22330" xr:uid="{00000000-0005-0000-0000-000043570000}"/>
    <cellStyle name="Normal 87 4 2 9" xfId="22331" xr:uid="{00000000-0005-0000-0000-000044570000}"/>
    <cellStyle name="Normal 87 4 3" xfId="22332" xr:uid="{00000000-0005-0000-0000-000045570000}"/>
    <cellStyle name="Normal 87 4 3 10" xfId="22333" xr:uid="{00000000-0005-0000-0000-000046570000}"/>
    <cellStyle name="Normal 87 4 3 2" xfId="22334" xr:uid="{00000000-0005-0000-0000-000047570000}"/>
    <cellStyle name="Normal 87 4 3 3" xfId="22335" xr:uid="{00000000-0005-0000-0000-000048570000}"/>
    <cellStyle name="Normal 87 4 3 4" xfId="22336" xr:uid="{00000000-0005-0000-0000-000049570000}"/>
    <cellStyle name="Normal 87 4 3 5" xfId="22337" xr:uid="{00000000-0005-0000-0000-00004A570000}"/>
    <cellStyle name="Normal 87 4 3 6" xfId="22338" xr:uid="{00000000-0005-0000-0000-00004B570000}"/>
    <cellStyle name="Normal 87 4 3 7" xfId="22339" xr:uid="{00000000-0005-0000-0000-00004C570000}"/>
    <cellStyle name="Normal 87 4 3 8" xfId="22340" xr:uid="{00000000-0005-0000-0000-00004D570000}"/>
    <cellStyle name="Normal 87 4 3 9" xfId="22341" xr:uid="{00000000-0005-0000-0000-00004E570000}"/>
    <cellStyle name="Normal 87 4 4" xfId="22342" xr:uid="{00000000-0005-0000-0000-00004F570000}"/>
    <cellStyle name="Normal 87 4 5" xfId="22343" xr:uid="{00000000-0005-0000-0000-000050570000}"/>
    <cellStyle name="Normal 87 4 6" xfId="22344" xr:uid="{00000000-0005-0000-0000-000051570000}"/>
    <cellStyle name="Normal 87 4 7" xfId="22345" xr:uid="{00000000-0005-0000-0000-000052570000}"/>
    <cellStyle name="Normal 87 4 8" xfId="22346" xr:uid="{00000000-0005-0000-0000-000053570000}"/>
    <cellStyle name="Normal 87 4 9" xfId="22347" xr:uid="{00000000-0005-0000-0000-000054570000}"/>
    <cellStyle name="Normal 87 5" xfId="22348" xr:uid="{00000000-0005-0000-0000-000055570000}"/>
    <cellStyle name="Normal 87 5 10" xfId="22349" xr:uid="{00000000-0005-0000-0000-000056570000}"/>
    <cellStyle name="Normal 87 5 11" xfId="22350" xr:uid="{00000000-0005-0000-0000-000057570000}"/>
    <cellStyle name="Normal 87 5 12" xfId="22351" xr:uid="{00000000-0005-0000-0000-000058570000}"/>
    <cellStyle name="Normal 87 5 13" xfId="22352" xr:uid="{00000000-0005-0000-0000-000059570000}"/>
    <cellStyle name="Normal 87 5 14" xfId="22353" xr:uid="{00000000-0005-0000-0000-00005A570000}"/>
    <cellStyle name="Normal 87 5 15" xfId="22354" xr:uid="{00000000-0005-0000-0000-00005B570000}"/>
    <cellStyle name="Normal 87 5 2" xfId="22355" xr:uid="{00000000-0005-0000-0000-00005C570000}"/>
    <cellStyle name="Normal 87 5 2 10" xfId="22356" xr:uid="{00000000-0005-0000-0000-00005D570000}"/>
    <cellStyle name="Normal 87 5 2 2" xfId="22357" xr:uid="{00000000-0005-0000-0000-00005E570000}"/>
    <cellStyle name="Normal 87 5 2 3" xfId="22358" xr:uid="{00000000-0005-0000-0000-00005F570000}"/>
    <cellStyle name="Normal 87 5 2 4" xfId="22359" xr:uid="{00000000-0005-0000-0000-000060570000}"/>
    <cellStyle name="Normal 87 5 2 5" xfId="22360" xr:uid="{00000000-0005-0000-0000-000061570000}"/>
    <cellStyle name="Normal 87 5 2 6" xfId="22361" xr:uid="{00000000-0005-0000-0000-000062570000}"/>
    <cellStyle name="Normal 87 5 2 7" xfId="22362" xr:uid="{00000000-0005-0000-0000-000063570000}"/>
    <cellStyle name="Normal 87 5 2 8" xfId="22363" xr:uid="{00000000-0005-0000-0000-000064570000}"/>
    <cellStyle name="Normal 87 5 2 9" xfId="22364" xr:uid="{00000000-0005-0000-0000-000065570000}"/>
    <cellStyle name="Normal 87 5 3" xfId="22365" xr:uid="{00000000-0005-0000-0000-000066570000}"/>
    <cellStyle name="Normal 87 5 3 10" xfId="22366" xr:uid="{00000000-0005-0000-0000-000067570000}"/>
    <cellStyle name="Normal 87 5 3 2" xfId="22367" xr:uid="{00000000-0005-0000-0000-000068570000}"/>
    <cellStyle name="Normal 87 5 3 3" xfId="22368" xr:uid="{00000000-0005-0000-0000-000069570000}"/>
    <cellStyle name="Normal 87 5 3 4" xfId="22369" xr:uid="{00000000-0005-0000-0000-00006A570000}"/>
    <cellStyle name="Normal 87 5 3 5" xfId="22370" xr:uid="{00000000-0005-0000-0000-00006B570000}"/>
    <cellStyle name="Normal 87 5 3 6" xfId="22371" xr:uid="{00000000-0005-0000-0000-00006C570000}"/>
    <cellStyle name="Normal 87 5 3 7" xfId="22372" xr:uid="{00000000-0005-0000-0000-00006D570000}"/>
    <cellStyle name="Normal 87 5 3 8" xfId="22373" xr:uid="{00000000-0005-0000-0000-00006E570000}"/>
    <cellStyle name="Normal 87 5 3 9" xfId="22374" xr:uid="{00000000-0005-0000-0000-00006F570000}"/>
    <cellStyle name="Normal 87 5 4" xfId="22375" xr:uid="{00000000-0005-0000-0000-000070570000}"/>
    <cellStyle name="Normal 87 5 5" xfId="22376" xr:uid="{00000000-0005-0000-0000-000071570000}"/>
    <cellStyle name="Normal 87 5 6" xfId="22377" xr:uid="{00000000-0005-0000-0000-000072570000}"/>
    <cellStyle name="Normal 87 5 7" xfId="22378" xr:uid="{00000000-0005-0000-0000-000073570000}"/>
    <cellStyle name="Normal 87 5 8" xfId="22379" xr:uid="{00000000-0005-0000-0000-000074570000}"/>
    <cellStyle name="Normal 87 5 9" xfId="22380" xr:uid="{00000000-0005-0000-0000-000075570000}"/>
    <cellStyle name="Normal 87 6" xfId="22381" xr:uid="{00000000-0005-0000-0000-000076570000}"/>
    <cellStyle name="Normal 87 6 10" xfId="22382" xr:uid="{00000000-0005-0000-0000-000077570000}"/>
    <cellStyle name="Normal 87 6 2" xfId="22383" xr:uid="{00000000-0005-0000-0000-000078570000}"/>
    <cellStyle name="Normal 87 6 3" xfId="22384" xr:uid="{00000000-0005-0000-0000-000079570000}"/>
    <cellStyle name="Normal 87 6 4" xfId="22385" xr:uid="{00000000-0005-0000-0000-00007A570000}"/>
    <cellStyle name="Normal 87 6 5" xfId="22386" xr:uid="{00000000-0005-0000-0000-00007B570000}"/>
    <cellStyle name="Normal 87 6 6" xfId="22387" xr:uid="{00000000-0005-0000-0000-00007C570000}"/>
    <cellStyle name="Normal 87 6 7" xfId="22388" xr:uid="{00000000-0005-0000-0000-00007D570000}"/>
    <cellStyle name="Normal 87 6 8" xfId="22389" xr:uid="{00000000-0005-0000-0000-00007E570000}"/>
    <cellStyle name="Normal 87 6 9" xfId="22390" xr:uid="{00000000-0005-0000-0000-00007F570000}"/>
    <cellStyle name="Normal 87 7" xfId="22391" xr:uid="{00000000-0005-0000-0000-000080570000}"/>
    <cellStyle name="Normal 87 7 10" xfId="22392" xr:uid="{00000000-0005-0000-0000-000081570000}"/>
    <cellStyle name="Normal 87 7 2" xfId="22393" xr:uid="{00000000-0005-0000-0000-000082570000}"/>
    <cellStyle name="Normal 87 7 3" xfId="22394" xr:uid="{00000000-0005-0000-0000-000083570000}"/>
    <cellStyle name="Normal 87 7 4" xfId="22395" xr:uid="{00000000-0005-0000-0000-000084570000}"/>
    <cellStyle name="Normal 87 7 5" xfId="22396" xr:uid="{00000000-0005-0000-0000-000085570000}"/>
    <cellStyle name="Normal 87 7 6" xfId="22397" xr:uid="{00000000-0005-0000-0000-000086570000}"/>
    <cellStyle name="Normal 87 7 7" xfId="22398" xr:uid="{00000000-0005-0000-0000-000087570000}"/>
    <cellStyle name="Normal 87 7 8" xfId="22399" xr:uid="{00000000-0005-0000-0000-000088570000}"/>
    <cellStyle name="Normal 87 7 9" xfId="22400" xr:uid="{00000000-0005-0000-0000-000089570000}"/>
    <cellStyle name="Normal 87 8" xfId="22401" xr:uid="{00000000-0005-0000-0000-00008A570000}"/>
    <cellStyle name="Normal 87 8 10" xfId="22402" xr:uid="{00000000-0005-0000-0000-00008B570000}"/>
    <cellStyle name="Normal 87 8 2" xfId="22403" xr:uid="{00000000-0005-0000-0000-00008C570000}"/>
    <cellStyle name="Normal 87 8 3" xfId="22404" xr:uid="{00000000-0005-0000-0000-00008D570000}"/>
    <cellStyle name="Normal 87 8 4" xfId="22405" xr:uid="{00000000-0005-0000-0000-00008E570000}"/>
    <cellStyle name="Normal 87 8 5" xfId="22406" xr:uid="{00000000-0005-0000-0000-00008F570000}"/>
    <cellStyle name="Normal 87 8 6" xfId="22407" xr:uid="{00000000-0005-0000-0000-000090570000}"/>
    <cellStyle name="Normal 87 8 7" xfId="22408" xr:uid="{00000000-0005-0000-0000-000091570000}"/>
    <cellStyle name="Normal 87 8 8" xfId="22409" xr:uid="{00000000-0005-0000-0000-000092570000}"/>
    <cellStyle name="Normal 87 8 9" xfId="22410" xr:uid="{00000000-0005-0000-0000-000093570000}"/>
    <cellStyle name="Normal 87 9" xfId="22411" xr:uid="{00000000-0005-0000-0000-000094570000}"/>
    <cellStyle name="Normal 87 9 10" xfId="22412" xr:uid="{00000000-0005-0000-0000-000095570000}"/>
    <cellStyle name="Normal 87 9 2" xfId="22413" xr:uid="{00000000-0005-0000-0000-000096570000}"/>
    <cellStyle name="Normal 87 9 3" xfId="22414" xr:uid="{00000000-0005-0000-0000-000097570000}"/>
    <cellStyle name="Normal 87 9 4" xfId="22415" xr:uid="{00000000-0005-0000-0000-000098570000}"/>
    <cellStyle name="Normal 87 9 5" xfId="22416" xr:uid="{00000000-0005-0000-0000-000099570000}"/>
    <cellStyle name="Normal 87 9 6" xfId="22417" xr:uid="{00000000-0005-0000-0000-00009A570000}"/>
    <cellStyle name="Normal 87 9 7" xfId="22418" xr:uid="{00000000-0005-0000-0000-00009B570000}"/>
    <cellStyle name="Normal 87 9 8" xfId="22419" xr:uid="{00000000-0005-0000-0000-00009C570000}"/>
    <cellStyle name="Normal 87 9 9" xfId="22420" xr:uid="{00000000-0005-0000-0000-00009D570000}"/>
    <cellStyle name="Normal 88" xfId="24949" xr:uid="{00000000-0005-0000-0000-00009E570000}"/>
    <cellStyle name="Normal 88 2" xfId="22421" xr:uid="{00000000-0005-0000-0000-00009F570000}"/>
    <cellStyle name="Normal 88 3" xfId="22422" xr:uid="{00000000-0005-0000-0000-0000A0570000}"/>
    <cellStyle name="Normal 88 4" xfId="25560" xr:uid="{436EB38D-87C1-4AB5-8D03-313D26105598}"/>
    <cellStyle name="Normal 89" xfId="22423" xr:uid="{00000000-0005-0000-0000-0000A1570000}"/>
    <cellStyle name="Normal 89 2" xfId="22424" xr:uid="{00000000-0005-0000-0000-0000A2570000}"/>
    <cellStyle name="Normal 89 3" xfId="22425" xr:uid="{00000000-0005-0000-0000-0000A3570000}"/>
    <cellStyle name="Normal 89 4" xfId="22426" xr:uid="{00000000-0005-0000-0000-0000A4570000}"/>
    <cellStyle name="Normal 89 5" xfId="22427" xr:uid="{00000000-0005-0000-0000-0000A5570000}"/>
    <cellStyle name="Normal 89 6" xfId="22428" xr:uid="{00000000-0005-0000-0000-0000A6570000}"/>
    <cellStyle name="Normal 9" xfId="22429" xr:uid="{00000000-0005-0000-0000-0000A7570000}"/>
    <cellStyle name="Normal 9 10" xfId="22430" xr:uid="{00000000-0005-0000-0000-0000A8570000}"/>
    <cellStyle name="Normal 9 10 2" xfId="22431" xr:uid="{00000000-0005-0000-0000-0000A9570000}"/>
    <cellStyle name="Normal 9 10 3" xfId="22432" xr:uid="{00000000-0005-0000-0000-0000AA570000}"/>
    <cellStyle name="Normal 9 10 4" xfId="22433" xr:uid="{00000000-0005-0000-0000-0000AB570000}"/>
    <cellStyle name="Normal 9 11" xfId="22434" xr:uid="{00000000-0005-0000-0000-0000AC570000}"/>
    <cellStyle name="Normal 9 12" xfId="22435" xr:uid="{00000000-0005-0000-0000-0000AD570000}"/>
    <cellStyle name="Normal 9 13" xfId="22436" xr:uid="{00000000-0005-0000-0000-0000AE570000}"/>
    <cellStyle name="Normal 9 14" xfId="22437" xr:uid="{00000000-0005-0000-0000-0000AF570000}"/>
    <cellStyle name="Normal 9 15" xfId="22438" xr:uid="{00000000-0005-0000-0000-0000B0570000}"/>
    <cellStyle name="Normal 9 16" xfId="22439" xr:uid="{00000000-0005-0000-0000-0000B1570000}"/>
    <cellStyle name="Normal 9 2" xfId="22440" xr:uid="{00000000-0005-0000-0000-0000B2570000}"/>
    <cellStyle name="Normal 9 2 2" xfId="22441" xr:uid="{00000000-0005-0000-0000-0000B3570000}"/>
    <cellStyle name="Normal 9 2 3" xfId="22442" xr:uid="{00000000-0005-0000-0000-0000B4570000}"/>
    <cellStyle name="Normal 9 2 4" xfId="22443" xr:uid="{00000000-0005-0000-0000-0000B5570000}"/>
    <cellStyle name="Normal 9 2 5" xfId="22444" xr:uid="{00000000-0005-0000-0000-0000B6570000}"/>
    <cellStyle name="Normal 9 2 6" xfId="22445" xr:uid="{00000000-0005-0000-0000-0000B7570000}"/>
    <cellStyle name="Normal 9 2 7" xfId="22446" xr:uid="{00000000-0005-0000-0000-0000B8570000}"/>
    <cellStyle name="Normal 9 2 8" xfId="22447" xr:uid="{00000000-0005-0000-0000-0000B9570000}"/>
    <cellStyle name="Normal 9 2 9" xfId="22448" xr:uid="{00000000-0005-0000-0000-0000BA570000}"/>
    <cellStyle name="Normal 9 3" xfId="22449" xr:uid="{00000000-0005-0000-0000-0000BB570000}"/>
    <cellStyle name="Normal 9 3 2" xfId="22450" xr:uid="{00000000-0005-0000-0000-0000BC570000}"/>
    <cellStyle name="Normal 9 3 3" xfId="22451" xr:uid="{00000000-0005-0000-0000-0000BD570000}"/>
    <cellStyle name="Normal 9 3 4" xfId="22452" xr:uid="{00000000-0005-0000-0000-0000BE570000}"/>
    <cellStyle name="Normal 9 3 5" xfId="22453" xr:uid="{00000000-0005-0000-0000-0000BF570000}"/>
    <cellStyle name="Normal 9 3 6" xfId="22454" xr:uid="{00000000-0005-0000-0000-0000C0570000}"/>
    <cellStyle name="Normal 9 4" xfId="22455" xr:uid="{00000000-0005-0000-0000-0000C1570000}"/>
    <cellStyle name="Normal 9 4 2" xfId="22456" xr:uid="{00000000-0005-0000-0000-0000C2570000}"/>
    <cellStyle name="Normal 9 4 3" xfId="22457" xr:uid="{00000000-0005-0000-0000-0000C3570000}"/>
    <cellStyle name="Normal 9 4 4" xfId="22458" xr:uid="{00000000-0005-0000-0000-0000C4570000}"/>
    <cellStyle name="Normal 9 4 5" xfId="22459" xr:uid="{00000000-0005-0000-0000-0000C5570000}"/>
    <cellStyle name="Normal 9 4 6" xfId="22460" xr:uid="{00000000-0005-0000-0000-0000C6570000}"/>
    <cellStyle name="Normal 9 5" xfId="22461" xr:uid="{00000000-0005-0000-0000-0000C7570000}"/>
    <cellStyle name="Normal 9 5 2" xfId="22462" xr:uid="{00000000-0005-0000-0000-0000C8570000}"/>
    <cellStyle name="Normal 9 5 3" xfId="22463" xr:uid="{00000000-0005-0000-0000-0000C9570000}"/>
    <cellStyle name="Normal 9 5 4" xfId="22464" xr:uid="{00000000-0005-0000-0000-0000CA570000}"/>
    <cellStyle name="Normal 9 5 5" xfId="22465" xr:uid="{00000000-0005-0000-0000-0000CB570000}"/>
    <cellStyle name="Normal 9 5 6" xfId="22466" xr:uid="{00000000-0005-0000-0000-0000CC570000}"/>
    <cellStyle name="Normal 9 6" xfId="22467" xr:uid="{00000000-0005-0000-0000-0000CD570000}"/>
    <cellStyle name="Normal 9 6 2" xfId="22468" xr:uid="{00000000-0005-0000-0000-0000CE570000}"/>
    <cellStyle name="Normal 9 6 3" xfId="22469" xr:uid="{00000000-0005-0000-0000-0000CF570000}"/>
    <cellStyle name="Normal 9 6 4" xfId="22470" xr:uid="{00000000-0005-0000-0000-0000D0570000}"/>
    <cellStyle name="Normal 9 6 5" xfId="22471" xr:uid="{00000000-0005-0000-0000-0000D1570000}"/>
    <cellStyle name="Normal 9 6 6" xfId="22472" xr:uid="{00000000-0005-0000-0000-0000D2570000}"/>
    <cellStyle name="Normal 9 7" xfId="22473" xr:uid="{00000000-0005-0000-0000-0000D3570000}"/>
    <cellStyle name="Normal 9 7 2" xfId="22474" xr:uid="{00000000-0005-0000-0000-0000D4570000}"/>
    <cellStyle name="Normal 9 7 3" xfId="22475" xr:uid="{00000000-0005-0000-0000-0000D5570000}"/>
    <cellStyle name="Normal 9 7 4" xfId="22476" xr:uid="{00000000-0005-0000-0000-0000D6570000}"/>
    <cellStyle name="Normal 9 7 5" xfId="22477" xr:uid="{00000000-0005-0000-0000-0000D7570000}"/>
    <cellStyle name="Normal 9 7 6" xfId="22478" xr:uid="{00000000-0005-0000-0000-0000D8570000}"/>
    <cellStyle name="Normal 9 8" xfId="22479" xr:uid="{00000000-0005-0000-0000-0000D9570000}"/>
    <cellStyle name="Normal 9 8 2" xfId="22480" xr:uid="{00000000-0005-0000-0000-0000DA570000}"/>
    <cellStyle name="Normal 9 8 3" xfId="22481" xr:uid="{00000000-0005-0000-0000-0000DB570000}"/>
    <cellStyle name="Normal 9 8 4" xfId="22482" xr:uid="{00000000-0005-0000-0000-0000DC570000}"/>
    <cellStyle name="Normal 9 8 5" xfId="22483" xr:uid="{00000000-0005-0000-0000-0000DD570000}"/>
    <cellStyle name="Normal 9 8 6" xfId="22484" xr:uid="{00000000-0005-0000-0000-0000DE570000}"/>
    <cellStyle name="Normal 9 9" xfId="22485" xr:uid="{00000000-0005-0000-0000-0000DF570000}"/>
    <cellStyle name="Normal 9 9 2" xfId="22486" xr:uid="{00000000-0005-0000-0000-0000E0570000}"/>
    <cellStyle name="Normal 9 9 3" xfId="22487" xr:uid="{00000000-0005-0000-0000-0000E1570000}"/>
    <cellStyle name="Normal 90" xfId="22488" xr:uid="{00000000-0005-0000-0000-0000E2570000}"/>
    <cellStyle name="Normal 90 2" xfId="22489" xr:uid="{00000000-0005-0000-0000-0000E3570000}"/>
    <cellStyle name="Normal 90 3" xfId="22490" xr:uid="{00000000-0005-0000-0000-0000E4570000}"/>
    <cellStyle name="Normal 90 4" xfId="22491" xr:uid="{00000000-0005-0000-0000-0000E5570000}"/>
    <cellStyle name="Normal 90 5" xfId="22492" xr:uid="{00000000-0005-0000-0000-0000E6570000}"/>
    <cellStyle name="Normal 90 6" xfId="22493" xr:uid="{00000000-0005-0000-0000-0000E7570000}"/>
    <cellStyle name="Normal 91" xfId="22494" xr:uid="{00000000-0005-0000-0000-0000E8570000}"/>
    <cellStyle name="Normal 91 2" xfId="22495" xr:uid="{00000000-0005-0000-0000-0000E9570000}"/>
    <cellStyle name="Normal 91 3" xfId="22496" xr:uid="{00000000-0005-0000-0000-0000EA570000}"/>
    <cellStyle name="Normal 91 4" xfId="22497" xr:uid="{00000000-0005-0000-0000-0000EB570000}"/>
    <cellStyle name="Normal 91 5" xfId="22498" xr:uid="{00000000-0005-0000-0000-0000EC570000}"/>
    <cellStyle name="Normal 91 6" xfId="22499" xr:uid="{00000000-0005-0000-0000-0000ED570000}"/>
    <cellStyle name="Normal 92" xfId="24950" xr:uid="{00000000-0005-0000-0000-0000EE570000}"/>
    <cellStyle name="Normal 92 2" xfId="22500" xr:uid="{00000000-0005-0000-0000-0000EF570000}"/>
    <cellStyle name="Normal 92 3" xfId="25561" xr:uid="{601E017D-D0B9-41CE-B730-401DAA72866F}"/>
    <cellStyle name="Normal 93" xfId="24951" xr:uid="{00000000-0005-0000-0000-0000F0570000}"/>
    <cellStyle name="Normal 93 2" xfId="22501" xr:uid="{00000000-0005-0000-0000-0000F1570000}"/>
    <cellStyle name="Normal 93 3" xfId="25562" xr:uid="{28F9CEFB-C1D5-4AE6-9360-30E91CE124B5}"/>
    <cellStyle name="Normal 94" xfId="22502" xr:uid="{00000000-0005-0000-0000-0000F2570000}"/>
    <cellStyle name="Normal 95" xfId="22503" xr:uid="{00000000-0005-0000-0000-0000F3570000}"/>
    <cellStyle name="Normal 95 10" xfId="22504" xr:uid="{00000000-0005-0000-0000-0000F4570000}"/>
    <cellStyle name="Normal 95 11" xfId="22505" xr:uid="{00000000-0005-0000-0000-0000F5570000}"/>
    <cellStyle name="Normal 95 12" xfId="22506" xr:uid="{00000000-0005-0000-0000-0000F6570000}"/>
    <cellStyle name="Normal 95 12 2" xfId="22507" xr:uid="{00000000-0005-0000-0000-0000F7570000}"/>
    <cellStyle name="Normal 95 12 2 2" xfId="22508" xr:uid="{00000000-0005-0000-0000-0000F8570000}"/>
    <cellStyle name="Normal 95 12 2 2 2" xfId="22509" xr:uid="{00000000-0005-0000-0000-0000F9570000}"/>
    <cellStyle name="Normal 95 12 2 2 2 2" xfId="22510" xr:uid="{00000000-0005-0000-0000-0000FA570000}"/>
    <cellStyle name="Normal 95 12 2 2 2 2 2" xfId="22511" xr:uid="{00000000-0005-0000-0000-0000FB570000}"/>
    <cellStyle name="Normal 95 12 2 2 3" xfId="22512" xr:uid="{00000000-0005-0000-0000-0000FC570000}"/>
    <cellStyle name="Normal 95 12 2 3" xfId="22513" xr:uid="{00000000-0005-0000-0000-0000FD570000}"/>
    <cellStyle name="Normal 95 12 2 4" xfId="22514" xr:uid="{00000000-0005-0000-0000-0000FE570000}"/>
    <cellStyle name="Normal 95 12 2 4 2" xfId="22515" xr:uid="{00000000-0005-0000-0000-0000FF570000}"/>
    <cellStyle name="Normal 95 12 3" xfId="22516" xr:uid="{00000000-0005-0000-0000-000000580000}"/>
    <cellStyle name="Normal 95 12 3 2" xfId="22517" xr:uid="{00000000-0005-0000-0000-000001580000}"/>
    <cellStyle name="Normal 95 12 3 2 2" xfId="22518" xr:uid="{00000000-0005-0000-0000-000002580000}"/>
    <cellStyle name="Normal 95 12 3 2 2 2" xfId="22519" xr:uid="{00000000-0005-0000-0000-000003580000}"/>
    <cellStyle name="Normal 95 12 3 3" xfId="22520" xr:uid="{00000000-0005-0000-0000-000004580000}"/>
    <cellStyle name="Normal 95 12 4" xfId="22521" xr:uid="{00000000-0005-0000-0000-000005580000}"/>
    <cellStyle name="Normal 95 12 4 2" xfId="22522" xr:uid="{00000000-0005-0000-0000-000006580000}"/>
    <cellStyle name="Normal 95 13" xfId="22523" xr:uid="{00000000-0005-0000-0000-000007580000}"/>
    <cellStyle name="Normal 95 13 2" xfId="22524" xr:uid="{00000000-0005-0000-0000-000008580000}"/>
    <cellStyle name="Normal 95 14" xfId="22525" xr:uid="{00000000-0005-0000-0000-000009580000}"/>
    <cellStyle name="Normal 95 14 2" xfId="22526" xr:uid="{00000000-0005-0000-0000-00000A580000}"/>
    <cellStyle name="Normal 95 14 2 2" xfId="22527" xr:uid="{00000000-0005-0000-0000-00000B580000}"/>
    <cellStyle name="Normal 95 14 2 2 2" xfId="22528" xr:uid="{00000000-0005-0000-0000-00000C580000}"/>
    <cellStyle name="Normal 95 14 2 2 2 2" xfId="22529" xr:uid="{00000000-0005-0000-0000-00000D580000}"/>
    <cellStyle name="Normal 95 14 3" xfId="22530" xr:uid="{00000000-0005-0000-0000-00000E580000}"/>
    <cellStyle name="Normal 95 15" xfId="22531" xr:uid="{00000000-0005-0000-0000-00000F580000}"/>
    <cellStyle name="Normal 95 16" xfId="22532" xr:uid="{00000000-0005-0000-0000-000010580000}"/>
    <cellStyle name="Normal 95 16 2" xfId="22533" xr:uid="{00000000-0005-0000-0000-000011580000}"/>
    <cellStyle name="Normal 95 17" xfId="22534" xr:uid="{00000000-0005-0000-0000-000012580000}"/>
    <cellStyle name="Normal 95 2" xfId="22535" xr:uid="{00000000-0005-0000-0000-000013580000}"/>
    <cellStyle name="Normal 95 2 10" xfId="22536" xr:uid="{00000000-0005-0000-0000-000014580000}"/>
    <cellStyle name="Normal 95 2 11" xfId="22537" xr:uid="{00000000-0005-0000-0000-000015580000}"/>
    <cellStyle name="Normal 95 2 12" xfId="22538" xr:uid="{00000000-0005-0000-0000-000016580000}"/>
    <cellStyle name="Normal 95 2 13" xfId="22539" xr:uid="{00000000-0005-0000-0000-000017580000}"/>
    <cellStyle name="Normal 95 2 14" xfId="22540" xr:uid="{00000000-0005-0000-0000-000018580000}"/>
    <cellStyle name="Normal 95 2 15" xfId="22541" xr:uid="{00000000-0005-0000-0000-000019580000}"/>
    <cellStyle name="Normal 95 2 2" xfId="22542" xr:uid="{00000000-0005-0000-0000-00001A580000}"/>
    <cellStyle name="Normal 95 2 2 10" xfId="22543" xr:uid="{00000000-0005-0000-0000-00001B580000}"/>
    <cellStyle name="Normal 95 2 2 2" xfId="22544" xr:uid="{00000000-0005-0000-0000-00001C580000}"/>
    <cellStyle name="Normal 95 2 2 3" xfId="22545" xr:uid="{00000000-0005-0000-0000-00001D580000}"/>
    <cellStyle name="Normal 95 2 2 4" xfId="22546" xr:uid="{00000000-0005-0000-0000-00001E580000}"/>
    <cellStyle name="Normal 95 2 2 5" xfId="22547" xr:uid="{00000000-0005-0000-0000-00001F580000}"/>
    <cellStyle name="Normal 95 2 2 6" xfId="22548" xr:uid="{00000000-0005-0000-0000-000020580000}"/>
    <cellStyle name="Normal 95 2 2 7" xfId="22549" xr:uid="{00000000-0005-0000-0000-000021580000}"/>
    <cellStyle name="Normal 95 2 2 8" xfId="22550" xr:uid="{00000000-0005-0000-0000-000022580000}"/>
    <cellStyle name="Normal 95 2 2 9" xfId="22551" xr:uid="{00000000-0005-0000-0000-000023580000}"/>
    <cellStyle name="Normal 95 2 3" xfId="22552" xr:uid="{00000000-0005-0000-0000-000024580000}"/>
    <cellStyle name="Normal 95 2 3 10" xfId="22553" xr:uid="{00000000-0005-0000-0000-000025580000}"/>
    <cellStyle name="Normal 95 2 3 2" xfId="22554" xr:uid="{00000000-0005-0000-0000-000026580000}"/>
    <cellStyle name="Normal 95 2 3 3" xfId="22555" xr:uid="{00000000-0005-0000-0000-000027580000}"/>
    <cellStyle name="Normal 95 2 3 4" xfId="22556" xr:uid="{00000000-0005-0000-0000-000028580000}"/>
    <cellStyle name="Normal 95 2 3 5" xfId="22557" xr:uid="{00000000-0005-0000-0000-000029580000}"/>
    <cellStyle name="Normal 95 2 3 6" xfId="22558" xr:uid="{00000000-0005-0000-0000-00002A580000}"/>
    <cellStyle name="Normal 95 2 3 7" xfId="22559" xr:uid="{00000000-0005-0000-0000-00002B580000}"/>
    <cellStyle name="Normal 95 2 3 8" xfId="22560" xr:uid="{00000000-0005-0000-0000-00002C580000}"/>
    <cellStyle name="Normal 95 2 3 9" xfId="22561" xr:uid="{00000000-0005-0000-0000-00002D580000}"/>
    <cellStyle name="Normal 95 2 4" xfId="22562" xr:uid="{00000000-0005-0000-0000-00002E580000}"/>
    <cellStyle name="Normal 95 2 5" xfId="22563" xr:uid="{00000000-0005-0000-0000-00002F580000}"/>
    <cellStyle name="Normal 95 2 6" xfId="22564" xr:uid="{00000000-0005-0000-0000-000030580000}"/>
    <cellStyle name="Normal 95 2 7" xfId="22565" xr:uid="{00000000-0005-0000-0000-000031580000}"/>
    <cellStyle name="Normal 95 2 8" xfId="22566" xr:uid="{00000000-0005-0000-0000-000032580000}"/>
    <cellStyle name="Normal 95 2 9" xfId="22567" xr:uid="{00000000-0005-0000-0000-000033580000}"/>
    <cellStyle name="Normal 95 3" xfId="22568" xr:uid="{00000000-0005-0000-0000-000034580000}"/>
    <cellStyle name="Normal 95 3 10" xfId="22569" xr:uid="{00000000-0005-0000-0000-000035580000}"/>
    <cellStyle name="Normal 95 3 11" xfId="22570" xr:uid="{00000000-0005-0000-0000-000036580000}"/>
    <cellStyle name="Normal 95 3 11 2" xfId="22571" xr:uid="{00000000-0005-0000-0000-000037580000}"/>
    <cellStyle name="Normal 95 3 11 2 2" xfId="22572" xr:uid="{00000000-0005-0000-0000-000038580000}"/>
    <cellStyle name="Normal 95 3 11 2 2 2" xfId="22573" xr:uid="{00000000-0005-0000-0000-000039580000}"/>
    <cellStyle name="Normal 95 3 11 3" xfId="22574" xr:uid="{00000000-0005-0000-0000-00003A580000}"/>
    <cellStyle name="Normal 95 3 12" xfId="22575" xr:uid="{00000000-0005-0000-0000-00003B580000}"/>
    <cellStyle name="Normal 95 3 13" xfId="22576" xr:uid="{00000000-0005-0000-0000-00003C580000}"/>
    <cellStyle name="Normal 95 3 13 2" xfId="22577" xr:uid="{00000000-0005-0000-0000-00003D580000}"/>
    <cellStyle name="Normal 95 3 2" xfId="22578" xr:uid="{00000000-0005-0000-0000-00003E580000}"/>
    <cellStyle name="Normal 95 3 2 10" xfId="22579" xr:uid="{00000000-0005-0000-0000-00003F580000}"/>
    <cellStyle name="Normal 95 3 2 10 2" xfId="22580" xr:uid="{00000000-0005-0000-0000-000040580000}"/>
    <cellStyle name="Normal 95 3 2 10 2 2" xfId="22581" xr:uid="{00000000-0005-0000-0000-000041580000}"/>
    <cellStyle name="Normal 95 3 2 10 2 2 2" xfId="22582" xr:uid="{00000000-0005-0000-0000-000042580000}"/>
    <cellStyle name="Normal 95 3 2 10 3" xfId="22583" xr:uid="{00000000-0005-0000-0000-000043580000}"/>
    <cellStyle name="Normal 95 3 2 11" xfId="22584" xr:uid="{00000000-0005-0000-0000-000044580000}"/>
    <cellStyle name="Normal 95 3 2 12" xfId="22585" xr:uid="{00000000-0005-0000-0000-000045580000}"/>
    <cellStyle name="Normal 95 3 2 12 2" xfId="22586" xr:uid="{00000000-0005-0000-0000-000046580000}"/>
    <cellStyle name="Normal 95 3 2 2" xfId="22587" xr:uid="{00000000-0005-0000-0000-000047580000}"/>
    <cellStyle name="Normal 95 3 2 2 10" xfId="22588" xr:uid="{00000000-0005-0000-0000-000048580000}"/>
    <cellStyle name="Normal 95 3 2 2 10 2" xfId="22589" xr:uid="{00000000-0005-0000-0000-000049580000}"/>
    <cellStyle name="Normal 95 3 2 2 2" xfId="22590" xr:uid="{00000000-0005-0000-0000-00004A580000}"/>
    <cellStyle name="Normal 95 3 2 2 2 10" xfId="22591" xr:uid="{00000000-0005-0000-0000-00004B580000}"/>
    <cellStyle name="Normal 95 3 2 2 2 10 2" xfId="22592" xr:uid="{00000000-0005-0000-0000-00004C580000}"/>
    <cellStyle name="Normal 95 3 2 2 2 2" xfId="22593" xr:uid="{00000000-0005-0000-0000-00004D580000}"/>
    <cellStyle name="Normal 95 3 2 2 2 2 2" xfId="22594" xr:uid="{00000000-0005-0000-0000-00004E580000}"/>
    <cellStyle name="Normal 95 3 2 2 2 2 2 2" xfId="22595" xr:uid="{00000000-0005-0000-0000-00004F580000}"/>
    <cellStyle name="Normal 95 3 2 2 2 2 2 2 2" xfId="22596" xr:uid="{00000000-0005-0000-0000-000050580000}"/>
    <cellStyle name="Normal 95 3 2 2 2 2 2 2 2 2" xfId="22597" xr:uid="{00000000-0005-0000-0000-000051580000}"/>
    <cellStyle name="Normal 95 3 2 2 2 2 2 2 2 2 2" xfId="22598" xr:uid="{00000000-0005-0000-0000-000052580000}"/>
    <cellStyle name="Normal 95 3 2 2 2 2 2 2 2 2 2 2" xfId="22599" xr:uid="{00000000-0005-0000-0000-000053580000}"/>
    <cellStyle name="Normal 95 3 2 2 2 2 2 2 2 3" xfId="22600" xr:uid="{00000000-0005-0000-0000-000054580000}"/>
    <cellStyle name="Normal 95 3 2 2 2 2 2 2 3" xfId="22601" xr:uid="{00000000-0005-0000-0000-000055580000}"/>
    <cellStyle name="Normal 95 3 2 2 2 2 2 2 4" xfId="22602" xr:uid="{00000000-0005-0000-0000-000056580000}"/>
    <cellStyle name="Normal 95 3 2 2 2 2 2 2 4 2" xfId="22603" xr:uid="{00000000-0005-0000-0000-000057580000}"/>
    <cellStyle name="Normal 95 3 2 2 2 2 2 3" xfId="22604" xr:uid="{00000000-0005-0000-0000-000058580000}"/>
    <cellStyle name="Normal 95 3 2 2 2 2 2 3 2" xfId="22605" xr:uid="{00000000-0005-0000-0000-000059580000}"/>
    <cellStyle name="Normal 95 3 2 2 2 2 2 3 2 2" xfId="22606" xr:uid="{00000000-0005-0000-0000-00005A580000}"/>
    <cellStyle name="Normal 95 3 2 2 2 2 2 3 2 2 2" xfId="22607" xr:uid="{00000000-0005-0000-0000-00005B580000}"/>
    <cellStyle name="Normal 95 3 2 2 2 2 2 3 3" xfId="22608" xr:uid="{00000000-0005-0000-0000-00005C580000}"/>
    <cellStyle name="Normal 95 3 2 2 2 2 2 4" xfId="22609" xr:uid="{00000000-0005-0000-0000-00005D580000}"/>
    <cellStyle name="Normal 95 3 2 2 2 2 2 4 2" xfId="22610" xr:uid="{00000000-0005-0000-0000-00005E580000}"/>
    <cellStyle name="Normal 95 3 2 2 2 2 3" xfId="22611" xr:uid="{00000000-0005-0000-0000-00005F580000}"/>
    <cellStyle name="Normal 95 3 2 2 2 2 4" xfId="22612" xr:uid="{00000000-0005-0000-0000-000060580000}"/>
    <cellStyle name="Normal 95 3 2 2 2 2 5" xfId="22613" xr:uid="{00000000-0005-0000-0000-000061580000}"/>
    <cellStyle name="Normal 95 3 2 2 2 2 5 2" xfId="22614" xr:uid="{00000000-0005-0000-0000-000062580000}"/>
    <cellStyle name="Normal 95 3 2 2 2 2 5 2 2" xfId="22615" xr:uid="{00000000-0005-0000-0000-000063580000}"/>
    <cellStyle name="Normal 95 3 2 2 2 2 5 2 2 2" xfId="22616" xr:uid="{00000000-0005-0000-0000-000064580000}"/>
    <cellStyle name="Normal 95 3 2 2 2 2 5 3" xfId="22617" xr:uid="{00000000-0005-0000-0000-000065580000}"/>
    <cellStyle name="Normal 95 3 2 2 2 2 6" xfId="22618" xr:uid="{00000000-0005-0000-0000-000066580000}"/>
    <cellStyle name="Normal 95 3 2 2 2 2 7" xfId="22619" xr:uid="{00000000-0005-0000-0000-000067580000}"/>
    <cellStyle name="Normal 95 3 2 2 2 2 7 2" xfId="22620" xr:uid="{00000000-0005-0000-0000-000068580000}"/>
    <cellStyle name="Normal 95 3 2 2 2 3" xfId="22621" xr:uid="{00000000-0005-0000-0000-000069580000}"/>
    <cellStyle name="Normal 95 3 2 2 2 4" xfId="22622" xr:uid="{00000000-0005-0000-0000-00006A580000}"/>
    <cellStyle name="Normal 95 3 2 2 2 5" xfId="22623" xr:uid="{00000000-0005-0000-0000-00006B580000}"/>
    <cellStyle name="Normal 95 3 2 2 2 6" xfId="22624" xr:uid="{00000000-0005-0000-0000-00006C580000}"/>
    <cellStyle name="Normal 95 3 2 2 2 6 2" xfId="22625" xr:uid="{00000000-0005-0000-0000-00006D580000}"/>
    <cellStyle name="Normal 95 3 2 2 2 6 2 2" xfId="22626" xr:uid="{00000000-0005-0000-0000-00006E580000}"/>
    <cellStyle name="Normal 95 3 2 2 2 6 2 2 2" xfId="22627" xr:uid="{00000000-0005-0000-0000-00006F580000}"/>
    <cellStyle name="Normal 95 3 2 2 2 6 2 2 2 2" xfId="22628" xr:uid="{00000000-0005-0000-0000-000070580000}"/>
    <cellStyle name="Normal 95 3 2 2 2 6 2 2 2 2 2" xfId="22629" xr:uid="{00000000-0005-0000-0000-000071580000}"/>
    <cellStyle name="Normal 95 3 2 2 2 6 2 2 3" xfId="22630" xr:uid="{00000000-0005-0000-0000-000072580000}"/>
    <cellStyle name="Normal 95 3 2 2 2 6 2 3" xfId="22631" xr:uid="{00000000-0005-0000-0000-000073580000}"/>
    <cellStyle name="Normal 95 3 2 2 2 6 2 4" xfId="22632" xr:uid="{00000000-0005-0000-0000-000074580000}"/>
    <cellStyle name="Normal 95 3 2 2 2 6 2 4 2" xfId="22633" xr:uid="{00000000-0005-0000-0000-000075580000}"/>
    <cellStyle name="Normal 95 3 2 2 2 6 3" xfId="22634" xr:uid="{00000000-0005-0000-0000-000076580000}"/>
    <cellStyle name="Normal 95 3 2 2 2 6 3 2" xfId="22635" xr:uid="{00000000-0005-0000-0000-000077580000}"/>
    <cellStyle name="Normal 95 3 2 2 2 6 3 2 2" xfId="22636" xr:uid="{00000000-0005-0000-0000-000078580000}"/>
    <cellStyle name="Normal 95 3 2 2 2 6 3 2 2 2" xfId="22637" xr:uid="{00000000-0005-0000-0000-000079580000}"/>
    <cellStyle name="Normal 95 3 2 2 2 6 3 3" xfId="22638" xr:uid="{00000000-0005-0000-0000-00007A580000}"/>
    <cellStyle name="Normal 95 3 2 2 2 6 4" xfId="22639" xr:uid="{00000000-0005-0000-0000-00007B580000}"/>
    <cellStyle name="Normal 95 3 2 2 2 6 4 2" xfId="22640" xr:uid="{00000000-0005-0000-0000-00007C580000}"/>
    <cellStyle name="Normal 95 3 2 2 2 7" xfId="22641" xr:uid="{00000000-0005-0000-0000-00007D580000}"/>
    <cellStyle name="Normal 95 3 2 2 2 8" xfId="22642" xr:uid="{00000000-0005-0000-0000-00007E580000}"/>
    <cellStyle name="Normal 95 3 2 2 2 8 2" xfId="22643" xr:uid="{00000000-0005-0000-0000-00007F580000}"/>
    <cellStyle name="Normal 95 3 2 2 2 8 2 2" xfId="22644" xr:uid="{00000000-0005-0000-0000-000080580000}"/>
    <cellStyle name="Normal 95 3 2 2 2 8 2 2 2" xfId="22645" xr:uid="{00000000-0005-0000-0000-000081580000}"/>
    <cellStyle name="Normal 95 3 2 2 2 8 3" xfId="22646" xr:uid="{00000000-0005-0000-0000-000082580000}"/>
    <cellStyle name="Normal 95 3 2 2 2 9" xfId="22647" xr:uid="{00000000-0005-0000-0000-000083580000}"/>
    <cellStyle name="Normal 95 3 2 2 3" xfId="22648" xr:uid="{00000000-0005-0000-0000-000084580000}"/>
    <cellStyle name="Normal 95 3 2 2 3 2" xfId="22649" xr:uid="{00000000-0005-0000-0000-000085580000}"/>
    <cellStyle name="Normal 95 3 2 2 3 2 2" xfId="22650" xr:uid="{00000000-0005-0000-0000-000086580000}"/>
    <cellStyle name="Normal 95 3 2 2 3 2 2 2" xfId="22651" xr:uid="{00000000-0005-0000-0000-000087580000}"/>
    <cellStyle name="Normal 95 3 2 2 3 2 2 2 2" xfId="22652" xr:uid="{00000000-0005-0000-0000-000088580000}"/>
    <cellStyle name="Normal 95 3 2 2 3 2 2 2 2 2" xfId="22653" xr:uid="{00000000-0005-0000-0000-000089580000}"/>
    <cellStyle name="Normal 95 3 2 2 3 2 2 2 2 2 2" xfId="22654" xr:uid="{00000000-0005-0000-0000-00008A580000}"/>
    <cellStyle name="Normal 95 3 2 2 3 2 2 2 3" xfId="22655" xr:uid="{00000000-0005-0000-0000-00008B580000}"/>
    <cellStyle name="Normal 95 3 2 2 3 2 2 3" xfId="22656" xr:uid="{00000000-0005-0000-0000-00008C580000}"/>
    <cellStyle name="Normal 95 3 2 2 3 2 2 4" xfId="22657" xr:uid="{00000000-0005-0000-0000-00008D580000}"/>
    <cellStyle name="Normal 95 3 2 2 3 2 2 4 2" xfId="22658" xr:uid="{00000000-0005-0000-0000-00008E580000}"/>
    <cellStyle name="Normal 95 3 2 2 3 2 3" xfId="22659" xr:uid="{00000000-0005-0000-0000-00008F580000}"/>
    <cellStyle name="Normal 95 3 2 2 3 2 3 2" xfId="22660" xr:uid="{00000000-0005-0000-0000-000090580000}"/>
    <cellStyle name="Normal 95 3 2 2 3 2 3 2 2" xfId="22661" xr:uid="{00000000-0005-0000-0000-000091580000}"/>
    <cellStyle name="Normal 95 3 2 2 3 2 3 2 2 2" xfId="22662" xr:uid="{00000000-0005-0000-0000-000092580000}"/>
    <cellStyle name="Normal 95 3 2 2 3 2 3 3" xfId="22663" xr:uid="{00000000-0005-0000-0000-000093580000}"/>
    <cellStyle name="Normal 95 3 2 2 3 2 4" xfId="22664" xr:uid="{00000000-0005-0000-0000-000094580000}"/>
    <cellStyle name="Normal 95 3 2 2 3 2 4 2" xfId="22665" xr:uid="{00000000-0005-0000-0000-000095580000}"/>
    <cellStyle name="Normal 95 3 2 2 3 3" xfId="22666" xr:uid="{00000000-0005-0000-0000-000096580000}"/>
    <cellStyle name="Normal 95 3 2 2 3 4" xfId="22667" xr:uid="{00000000-0005-0000-0000-000097580000}"/>
    <cellStyle name="Normal 95 3 2 2 3 5" xfId="22668" xr:uid="{00000000-0005-0000-0000-000098580000}"/>
    <cellStyle name="Normal 95 3 2 2 3 5 2" xfId="22669" xr:uid="{00000000-0005-0000-0000-000099580000}"/>
    <cellStyle name="Normal 95 3 2 2 3 5 2 2" xfId="22670" xr:uid="{00000000-0005-0000-0000-00009A580000}"/>
    <cellStyle name="Normal 95 3 2 2 3 5 2 2 2" xfId="22671" xr:uid="{00000000-0005-0000-0000-00009B580000}"/>
    <cellStyle name="Normal 95 3 2 2 3 5 3" xfId="22672" xr:uid="{00000000-0005-0000-0000-00009C580000}"/>
    <cellStyle name="Normal 95 3 2 2 3 6" xfId="22673" xr:uid="{00000000-0005-0000-0000-00009D580000}"/>
    <cellStyle name="Normal 95 3 2 2 3 7" xfId="22674" xr:uid="{00000000-0005-0000-0000-00009E580000}"/>
    <cellStyle name="Normal 95 3 2 2 3 7 2" xfId="22675" xr:uid="{00000000-0005-0000-0000-00009F580000}"/>
    <cellStyle name="Normal 95 3 2 2 4" xfId="22676" xr:uid="{00000000-0005-0000-0000-0000A0580000}"/>
    <cellStyle name="Normal 95 3 2 2 5" xfId="22677" xr:uid="{00000000-0005-0000-0000-0000A1580000}"/>
    <cellStyle name="Normal 95 3 2 2 6" xfId="22678" xr:uid="{00000000-0005-0000-0000-0000A2580000}"/>
    <cellStyle name="Normal 95 3 2 2 6 2" xfId="22679" xr:uid="{00000000-0005-0000-0000-0000A3580000}"/>
    <cellStyle name="Normal 95 3 2 2 6 2 2" xfId="22680" xr:uid="{00000000-0005-0000-0000-0000A4580000}"/>
    <cellStyle name="Normal 95 3 2 2 6 2 2 2" xfId="22681" xr:uid="{00000000-0005-0000-0000-0000A5580000}"/>
    <cellStyle name="Normal 95 3 2 2 6 2 2 2 2" xfId="22682" xr:uid="{00000000-0005-0000-0000-0000A6580000}"/>
    <cellStyle name="Normal 95 3 2 2 6 2 2 2 2 2" xfId="22683" xr:uid="{00000000-0005-0000-0000-0000A7580000}"/>
    <cellStyle name="Normal 95 3 2 2 6 2 2 3" xfId="22684" xr:uid="{00000000-0005-0000-0000-0000A8580000}"/>
    <cellStyle name="Normal 95 3 2 2 6 2 3" xfId="22685" xr:uid="{00000000-0005-0000-0000-0000A9580000}"/>
    <cellStyle name="Normal 95 3 2 2 6 2 4" xfId="22686" xr:uid="{00000000-0005-0000-0000-0000AA580000}"/>
    <cellStyle name="Normal 95 3 2 2 6 2 4 2" xfId="22687" xr:uid="{00000000-0005-0000-0000-0000AB580000}"/>
    <cellStyle name="Normal 95 3 2 2 6 3" xfId="22688" xr:uid="{00000000-0005-0000-0000-0000AC580000}"/>
    <cellStyle name="Normal 95 3 2 2 6 3 2" xfId="22689" xr:uid="{00000000-0005-0000-0000-0000AD580000}"/>
    <cellStyle name="Normal 95 3 2 2 6 3 2 2" xfId="22690" xr:uid="{00000000-0005-0000-0000-0000AE580000}"/>
    <cellStyle name="Normal 95 3 2 2 6 3 2 2 2" xfId="22691" xr:uid="{00000000-0005-0000-0000-0000AF580000}"/>
    <cellStyle name="Normal 95 3 2 2 6 3 3" xfId="22692" xr:uid="{00000000-0005-0000-0000-0000B0580000}"/>
    <cellStyle name="Normal 95 3 2 2 6 4" xfId="22693" xr:uid="{00000000-0005-0000-0000-0000B1580000}"/>
    <cellStyle name="Normal 95 3 2 2 6 4 2" xfId="22694" xr:uid="{00000000-0005-0000-0000-0000B2580000}"/>
    <cellStyle name="Normal 95 3 2 2 7" xfId="22695" xr:uid="{00000000-0005-0000-0000-0000B3580000}"/>
    <cellStyle name="Normal 95 3 2 2 8" xfId="22696" xr:uid="{00000000-0005-0000-0000-0000B4580000}"/>
    <cellStyle name="Normal 95 3 2 2 8 2" xfId="22697" xr:uid="{00000000-0005-0000-0000-0000B5580000}"/>
    <cellStyle name="Normal 95 3 2 2 8 2 2" xfId="22698" xr:uid="{00000000-0005-0000-0000-0000B6580000}"/>
    <cellStyle name="Normal 95 3 2 2 8 2 2 2" xfId="22699" xr:uid="{00000000-0005-0000-0000-0000B7580000}"/>
    <cellStyle name="Normal 95 3 2 2 8 3" xfId="22700" xr:uid="{00000000-0005-0000-0000-0000B8580000}"/>
    <cellStyle name="Normal 95 3 2 2 9" xfId="22701" xr:uid="{00000000-0005-0000-0000-0000B9580000}"/>
    <cellStyle name="Normal 95 3 2 3" xfId="22702" xr:uid="{00000000-0005-0000-0000-0000BA580000}"/>
    <cellStyle name="Normal 95 3 2 4" xfId="22703" xr:uid="{00000000-0005-0000-0000-0000BB580000}"/>
    <cellStyle name="Normal 95 3 2 4 2" xfId="22704" xr:uid="{00000000-0005-0000-0000-0000BC580000}"/>
    <cellStyle name="Normal 95 3 2 4 2 2" xfId="22705" xr:uid="{00000000-0005-0000-0000-0000BD580000}"/>
    <cellStyle name="Normal 95 3 2 4 2 2 2" xfId="22706" xr:uid="{00000000-0005-0000-0000-0000BE580000}"/>
    <cellStyle name="Normal 95 3 2 4 2 2 2 2" xfId="22707" xr:uid="{00000000-0005-0000-0000-0000BF580000}"/>
    <cellStyle name="Normal 95 3 2 4 2 2 2 2 2" xfId="22708" xr:uid="{00000000-0005-0000-0000-0000C0580000}"/>
    <cellStyle name="Normal 95 3 2 4 2 2 2 2 2 2" xfId="22709" xr:uid="{00000000-0005-0000-0000-0000C1580000}"/>
    <cellStyle name="Normal 95 3 2 4 2 2 2 3" xfId="22710" xr:uid="{00000000-0005-0000-0000-0000C2580000}"/>
    <cellStyle name="Normal 95 3 2 4 2 2 3" xfId="22711" xr:uid="{00000000-0005-0000-0000-0000C3580000}"/>
    <cellStyle name="Normal 95 3 2 4 2 2 4" xfId="22712" xr:uid="{00000000-0005-0000-0000-0000C4580000}"/>
    <cellStyle name="Normal 95 3 2 4 2 2 4 2" xfId="22713" xr:uid="{00000000-0005-0000-0000-0000C5580000}"/>
    <cellStyle name="Normal 95 3 2 4 2 3" xfId="22714" xr:uid="{00000000-0005-0000-0000-0000C6580000}"/>
    <cellStyle name="Normal 95 3 2 4 2 3 2" xfId="22715" xr:uid="{00000000-0005-0000-0000-0000C7580000}"/>
    <cellStyle name="Normal 95 3 2 4 2 3 2 2" xfId="22716" xr:uid="{00000000-0005-0000-0000-0000C8580000}"/>
    <cellStyle name="Normal 95 3 2 4 2 3 2 2 2" xfId="22717" xr:uid="{00000000-0005-0000-0000-0000C9580000}"/>
    <cellStyle name="Normal 95 3 2 4 2 3 3" xfId="22718" xr:uid="{00000000-0005-0000-0000-0000CA580000}"/>
    <cellStyle name="Normal 95 3 2 4 2 4" xfId="22719" xr:uid="{00000000-0005-0000-0000-0000CB580000}"/>
    <cellStyle name="Normal 95 3 2 4 2 4 2" xfId="22720" xr:uid="{00000000-0005-0000-0000-0000CC580000}"/>
    <cellStyle name="Normal 95 3 2 4 3" xfId="22721" xr:uid="{00000000-0005-0000-0000-0000CD580000}"/>
    <cellStyle name="Normal 95 3 2 4 4" xfId="22722" xr:uid="{00000000-0005-0000-0000-0000CE580000}"/>
    <cellStyle name="Normal 95 3 2 4 5" xfId="22723" xr:uid="{00000000-0005-0000-0000-0000CF580000}"/>
    <cellStyle name="Normal 95 3 2 4 5 2" xfId="22724" xr:uid="{00000000-0005-0000-0000-0000D0580000}"/>
    <cellStyle name="Normal 95 3 2 4 5 2 2" xfId="22725" xr:uid="{00000000-0005-0000-0000-0000D1580000}"/>
    <cellStyle name="Normal 95 3 2 4 5 2 2 2" xfId="22726" xr:uid="{00000000-0005-0000-0000-0000D2580000}"/>
    <cellStyle name="Normal 95 3 2 4 5 3" xfId="22727" xr:uid="{00000000-0005-0000-0000-0000D3580000}"/>
    <cellStyle name="Normal 95 3 2 4 6" xfId="22728" xr:uid="{00000000-0005-0000-0000-0000D4580000}"/>
    <cellStyle name="Normal 95 3 2 4 7" xfId="22729" xr:uid="{00000000-0005-0000-0000-0000D5580000}"/>
    <cellStyle name="Normal 95 3 2 4 7 2" xfId="22730" xr:uid="{00000000-0005-0000-0000-0000D6580000}"/>
    <cellStyle name="Normal 95 3 2 5" xfId="22731" xr:uid="{00000000-0005-0000-0000-0000D7580000}"/>
    <cellStyle name="Normal 95 3 2 6" xfId="22732" xr:uid="{00000000-0005-0000-0000-0000D8580000}"/>
    <cellStyle name="Normal 95 3 2 7" xfId="22733" xr:uid="{00000000-0005-0000-0000-0000D9580000}"/>
    <cellStyle name="Normal 95 3 2 8" xfId="22734" xr:uid="{00000000-0005-0000-0000-0000DA580000}"/>
    <cellStyle name="Normal 95 3 2 8 2" xfId="22735" xr:uid="{00000000-0005-0000-0000-0000DB580000}"/>
    <cellStyle name="Normal 95 3 2 8 2 2" xfId="22736" xr:uid="{00000000-0005-0000-0000-0000DC580000}"/>
    <cellStyle name="Normal 95 3 2 8 2 2 2" xfId="22737" xr:uid="{00000000-0005-0000-0000-0000DD580000}"/>
    <cellStyle name="Normal 95 3 2 8 2 2 2 2" xfId="22738" xr:uid="{00000000-0005-0000-0000-0000DE580000}"/>
    <cellStyle name="Normal 95 3 2 8 2 2 2 2 2" xfId="22739" xr:uid="{00000000-0005-0000-0000-0000DF580000}"/>
    <cellStyle name="Normal 95 3 2 8 2 2 3" xfId="22740" xr:uid="{00000000-0005-0000-0000-0000E0580000}"/>
    <cellStyle name="Normal 95 3 2 8 2 3" xfId="22741" xr:uid="{00000000-0005-0000-0000-0000E1580000}"/>
    <cellStyle name="Normal 95 3 2 8 2 4" xfId="22742" xr:uid="{00000000-0005-0000-0000-0000E2580000}"/>
    <cellStyle name="Normal 95 3 2 8 2 4 2" xfId="22743" xr:uid="{00000000-0005-0000-0000-0000E3580000}"/>
    <cellStyle name="Normal 95 3 2 8 3" xfId="22744" xr:uid="{00000000-0005-0000-0000-0000E4580000}"/>
    <cellStyle name="Normal 95 3 2 8 3 2" xfId="22745" xr:uid="{00000000-0005-0000-0000-0000E5580000}"/>
    <cellStyle name="Normal 95 3 2 8 3 2 2" xfId="22746" xr:uid="{00000000-0005-0000-0000-0000E6580000}"/>
    <cellStyle name="Normal 95 3 2 8 3 2 2 2" xfId="22747" xr:uid="{00000000-0005-0000-0000-0000E7580000}"/>
    <cellStyle name="Normal 95 3 2 8 3 3" xfId="22748" xr:uid="{00000000-0005-0000-0000-0000E8580000}"/>
    <cellStyle name="Normal 95 3 2 8 4" xfId="22749" xr:uid="{00000000-0005-0000-0000-0000E9580000}"/>
    <cellStyle name="Normal 95 3 2 8 4 2" xfId="22750" xr:uid="{00000000-0005-0000-0000-0000EA580000}"/>
    <cellStyle name="Normal 95 3 2 9" xfId="22751" xr:uid="{00000000-0005-0000-0000-0000EB580000}"/>
    <cellStyle name="Normal 95 3 3" xfId="22752" xr:uid="{00000000-0005-0000-0000-0000EC580000}"/>
    <cellStyle name="Normal 95 3 4" xfId="22753" xr:uid="{00000000-0005-0000-0000-0000ED580000}"/>
    <cellStyle name="Normal 95 3 4 10" xfId="22754" xr:uid="{00000000-0005-0000-0000-0000EE580000}"/>
    <cellStyle name="Normal 95 3 4 10 2" xfId="22755" xr:uid="{00000000-0005-0000-0000-0000EF580000}"/>
    <cellStyle name="Normal 95 3 4 2" xfId="22756" xr:uid="{00000000-0005-0000-0000-0000F0580000}"/>
    <cellStyle name="Normal 95 3 4 2 10" xfId="22757" xr:uid="{00000000-0005-0000-0000-0000F1580000}"/>
    <cellStyle name="Normal 95 3 4 2 10 2" xfId="22758" xr:uid="{00000000-0005-0000-0000-0000F2580000}"/>
    <cellStyle name="Normal 95 3 4 2 2" xfId="22759" xr:uid="{00000000-0005-0000-0000-0000F3580000}"/>
    <cellStyle name="Normal 95 3 4 2 2 2" xfId="22760" xr:uid="{00000000-0005-0000-0000-0000F4580000}"/>
    <cellStyle name="Normal 95 3 4 2 2 2 2" xfId="22761" xr:uid="{00000000-0005-0000-0000-0000F5580000}"/>
    <cellStyle name="Normal 95 3 4 2 2 2 2 2" xfId="22762" xr:uid="{00000000-0005-0000-0000-0000F6580000}"/>
    <cellStyle name="Normal 95 3 4 2 2 2 2 2 2" xfId="22763" xr:uid="{00000000-0005-0000-0000-0000F7580000}"/>
    <cellStyle name="Normal 95 3 4 2 2 2 2 2 2 2" xfId="22764" xr:uid="{00000000-0005-0000-0000-0000F8580000}"/>
    <cellStyle name="Normal 95 3 4 2 2 2 2 2 2 2 2" xfId="22765" xr:uid="{00000000-0005-0000-0000-0000F9580000}"/>
    <cellStyle name="Normal 95 3 4 2 2 2 2 2 3" xfId="22766" xr:uid="{00000000-0005-0000-0000-0000FA580000}"/>
    <cellStyle name="Normal 95 3 4 2 2 2 2 3" xfId="22767" xr:uid="{00000000-0005-0000-0000-0000FB580000}"/>
    <cellStyle name="Normal 95 3 4 2 2 2 2 4" xfId="22768" xr:uid="{00000000-0005-0000-0000-0000FC580000}"/>
    <cellStyle name="Normal 95 3 4 2 2 2 2 4 2" xfId="22769" xr:uid="{00000000-0005-0000-0000-0000FD580000}"/>
    <cellStyle name="Normal 95 3 4 2 2 2 3" xfId="22770" xr:uid="{00000000-0005-0000-0000-0000FE580000}"/>
    <cellStyle name="Normal 95 3 4 2 2 2 3 2" xfId="22771" xr:uid="{00000000-0005-0000-0000-0000FF580000}"/>
    <cellStyle name="Normal 95 3 4 2 2 2 3 2 2" xfId="22772" xr:uid="{00000000-0005-0000-0000-000000590000}"/>
    <cellStyle name="Normal 95 3 4 2 2 2 3 2 2 2" xfId="22773" xr:uid="{00000000-0005-0000-0000-000001590000}"/>
    <cellStyle name="Normal 95 3 4 2 2 2 3 3" xfId="22774" xr:uid="{00000000-0005-0000-0000-000002590000}"/>
    <cellStyle name="Normal 95 3 4 2 2 2 4" xfId="22775" xr:uid="{00000000-0005-0000-0000-000003590000}"/>
    <cellStyle name="Normal 95 3 4 2 2 2 4 2" xfId="22776" xr:uid="{00000000-0005-0000-0000-000004590000}"/>
    <cellStyle name="Normal 95 3 4 2 2 3" xfId="22777" xr:uid="{00000000-0005-0000-0000-000005590000}"/>
    <cellStyle name="Normal 95 3 4 2 2 4" xfId="22778" xr:uid="{00000000-0005-0000-0000-000006590000}"/>
    <cellStyle name="Normal 95 3 4 2 2 5" xfId="22779" xr:uid="{00000000-0005-0000-0000-000007590000}"/>
    <cellStyle name="Normal 95 3 4 2 2 5 2" xfId="22780" xr:uid="{00000000-0005-0000-0000-000008590000}"/>
    <cellStyle name="Normal 95 3 4 2 2 5 2 2" xfId="22781" xr:uid="{00000000-0005-0000-0000-000009590000}"/>
    <cellStyle name="Normal 95 3 4 2 2 5 2 2 2" xfId="22782" xr:uid="{00000000-0005-0000-0000-00000A590000}"/>
    <cellStyle name="Normal 95 3 4 2 2 5 3" xfId="22783" xr:uid="{00000000-0005-0000-0000-00000B590000}"/>
    <cellStyle name="Normal 95 3 4 2 2 6" xfId="22784" xr:uid="{00000000-0005-0000-0000-00000C590000}"/>
    <cellStyle name="Normal 95 3 4 2 2 7" xfId="22785" xr:uid="{00000000-0005-0000-0000-00000D590000}"/>
    <cellStyle name="Normal 95 3 4 2 2 7 2" xfId="22786" xr:uid="{00000000-0005-0000-0000-00000E590000}"/>
    <cellStyle name="Normal 95 3 4 2 3" xfId="22787" xr:uid="{00000000-0005-0000-0000-00000F590000}"/>
    <cellStyle name="Normal 95 3 4 2 4" xfId="22788" xr:uid="{00000000-0005-0000-0000-000010590000}"/>
    <cellStyle name="Normal 95 3 4 2 5" xfId="22789" xr:uid="{00000000-0005-0000-0000-000011590000}"/>
    <cellStyle name="Normal 95 3 4 2 6" xfId="22790" xr:uid="{00000000-0005-0000-0000-000012590000}"/>
    <cellStyle name="Normal 95 3 4 2 6 2" xfId="22791" xr:uid="{00000000-0005-0000-0000-000013590000}"/>
    <cellStyle name="Normal 95 3 4 2 6 2 2" xfId="22792" xr:uid="{00000000-0005-0000-0000-000014590000}"/>
    <cellStyle name="Normal 95 3 4 2 6 2 2 2" xfId="22793" xr:uid="{00000000-0005-0000-0000-000015590000}"/>
    <cellStyle name="Normal 95 3 4 2 6 2 2 2 2" xfId="22794" xr:uid="{00000000-0005-0000-0000-000016590000}"/>
    <cellStyle name="Normal 95 3 4 2 6 2 2 2 2 2" xfId="22795" xr:uid="{00000000-0005-0000-0000-000017590000}"/>
    <cellStyle name="Normal 95 3 4 2 6 2 2 3" xfId="22796" xr:uid="{00000000-0005-0000-0000-000018590000}"/>
    <cellStyle name="Normal 95 3 4 2 6 2 3" xfId="22797" xr:uid="{00000000-0005-0000-0000-000019590000}"/>
    <cellStyle name="Normal 95 3 4 2 6 2 4" xfId="22798" xr:uid="{00000000-0005-0000-0000-00001A590000}"/>
    <cellStyle name="Normal 95 3 4 2 6 2 4 2" xfId="22799" xr:uid="{00000000-0005-0000-0000-00001B590000}"/>
    <cellStyle name="Normal 95 3 4 2 6 3" xfId="22800" xr:uid="{00000000-0005-0000-0000-00001C590000}"/>
    <cellStyle name="Normal 95 3 4 2 6 3 2" xfId="22801" xr:uid="{00000000-0005-0000-0000-00001D590000}"/>
    <cellStyle name="Normal 95 3 4 2 6 3 2 2" xfId="22802" xr:uid="{00000000-0005-0000-0000-00001E590000}"/>
    <cellStyle name="Normal 95 3 4 2 6 3 2 2 2" xfId="22803" xr:uid="{00000000-0005-0000-0000-00001F590000}"/>
    <cellStyle name="Normal 95 3 4 2 6 3 3" xfId="22804" xr:uid="{00000000-0005-0000-0000-000020590000}"/>
    <cellStyle name="Normal 95 3 4 2 6 4" xfId="22805" xr:uid="{00000000-0005-0000-0000-000021590000}"/>
    <cellStyle name="Normal 95 3 4 2 6 4 2" xfId="22806" xr:uid="{00000000-0005-0000-0000-000022590000}"/>
    <cellStyle name="Normal 95 3 4 2 7" xfId="22807" xr:uid="{00000000-0005-0000-0000-000023590000}"/>
    <cellStyle name="Normal 95 3 4 2 8" xfId="22808" xr:uid="{00000000-0005-0000-0000-000024590000}"/>
    <cellStyle name="Normal 95 3 4 2 8 2" xfId="22809" xr:uid="{00000000-0005-0000-0000-000025590000}"/>
    <cellStyle name="Normal 95 3 4 2 8 2 2" xfId="22810" xr:uid="{00000000-0005-0000-0000-000026590000}"/>
    <cellStyle name="Normal 95 3 4 2 8 2 2 2" xfId="22811" xr:uid="{00000000-0005-0000-0000-000027590000}"/>
    <cellStyle name="Normal 95 3 4 2 8 3" xfId="22812" xr:uid="{00000000-0005-0000-0000-000028590000}"/>
    <cellStyle name="Normal 95 3 4 2 9" xfId="22813" xr:uid="{00000000-0005-0000-0000-000029590000}"/>
    <cellStyle name="Normal 95 3 4 3" xfId="22814" xr:uid="{00000000-0005-0000-0000-00002A590000}"/>
    <cellStyle name="Normal 95 3 4 3 2" xfId="22815" xr:uid="{00000000-0005-0000-0000-00002B590000}"/>
    <cellStyle name="Normal 95 3 4 3 2 2" xfId="22816" xr:uid="{00000000-0005-0000-0000-00002C590000}"/>
    <cellStyle name="Normal 95 3 4 3 2 2 2" xfId="22817" xr:uid="{00000000-0005-0000-0000-00002D590000}"/>
    <cellStyle name="Normal 95 3 4 3 2 2 2 2" xfId="22818" xr:uid="{00000000-0005-0000-0000-00002E590000}"/>
    <cellStyle name="Normal 95 3 4 3 2 2 2 2 2" xfId="22819" xr:uid="{00000000-0005-0000-0000-00002F590000}"/>
    <cellStyle name="Normal 95 3 4 3 2 2 2 2 2 2" xfId="22820" xr:uid="{00000000-0005-0000-0000-000030590000}"/>
    <cellStyle name="Normal 95 3 4 3 2 2 2 3" xfId="22821" xr:uid="{00000000-0005-0000-0000-000031590000}"/>
    <cellStyle name="Normal 95 3 4 3 2 2 3" xfId="22822" xr:uid="{00000000-0005-0000-0000-000032590000}"/>
    <cellStyle name="Normal 95 3 4 3 2 2 4" xfId="22823" xr:uid="{00000000-0005-0000-0000-000033590000}"/>
    <cellStyle name="Normal 95 3 4 3 2 2 4 2" xfId="22824" xr:uid="{00000000-0005-0000-0000-000034590000}"/>
    <cellStyle name="Normal 95 3 4 3 2 3" xfId="22825" xr:uid="{00000000-0005-0000-0000-000035590000}"/>
    <cellStyle name="Normal 95 3 4 3 2 3 2" xfId="22826" xr:uid="{00000000-0005-0000-0000-000036590000}"/>
    <cellStyle name="Normal 95 3 4 3 2 3 2 2" xfId="22827" xr:uid="{00000000-0005-0000-0000-000037590000}"/>
    <cellStyle name="Normal 95 3 4 3 2 3 2 2 2" xfId="22828" xr:uid="{00000000-0005-0000-0000-000038590000}"/>
    <cellStyle name="Normal 95 3 4 3 2 3 3" xfId="22829" xr:uid="{00000000-0005-0000-0000-000039590000}"/>
    <cellStyle name="Normal 95 3 4 3 2 4" xfId="22830" xr:uid="{00000000-0005-0000-0000-00003A590000}"/>
    <cellStyle name="Normal 95 3 4 3 2 4 2" xfId="22831" xr:uid="{00000000-0005-0000-0000-00003B590000}"/>
    <cellStyle name="Normal 95 3 4 3 3" xfId="22832" xr:uid="{00000000-0005-0000-0000-00003C590000}"/>
    <cellStyle name="Normal 95 3 4 3 4" xfId="22833" xr:uid="{00000000-0005-0000-0000-00003D590000}"/>
    <cellStyle name="Normal 95 3 4 3 5" xfId="22834" xr:uid="{00000000-0005-0000-0000-00003E590000}"/>
    <cellStyle name="Normal 95 3 4 3 5 2" xfId="22835" xr:uid="{00000000-0005-0000-0000-00003F590000}"/>
    <cellStyle name="Normal 95 3 4 3 5 2 2" xfId="22836" xr:uid="{00000000-0005-0000-0000-000040590000}"/>
    <cellStyle name="Normal 95 3 4 3 5 2 2 2" xfId="22837" xr:uid="{00000000-0005-0000-0000-000041590000}"/>
    <cellStyle name="Normal 95 3 4 3 5 3" xfId="22838" xr:uid="{00000000-0005-0000-0000-000042590000}"/>
    <cellStyle name="Normal 95 3 4 3 6" xfId="22839" xr:uid="{00000000-0005-0000-0000-000043590000}"/>
    <cellStyle name="Normal 95 3 4 3 7" xfId="22840" xr:uid="{00000000-0005-0000-0000-000044590000}"/>
    <cellStyle name="Normal 95 3 4 3 7 2" xfId="22841" xr:uid="{00000000-0005-0000-0000-000045590000}"/>
    <cellStyle name="Normal 95 3 4 4" xfId="22842" xr:uid="{00000000-0005-0000-0000-000046590000}"/>
    <cellStyle name="Normal 95 3 4 5" xfId="22843" xr:uid="{00000000-0005-0000-0000-000047590000}"/>
    <cellStyle name="Normal 95 3 4 6" xfId="22844" xr:uid="{00000000-0005-0000-0000-000048590000}"/>
    <cellStyle name="Normal 95 3 4 6 2" xfId="22845" xr:uid="{00000000-0005-0000-0000-000049590000}"/>
    <cellStyle name="Normal 95 3 4 6 2 2" xfId="22846" xr:uid="{00000000-0005-0000-0000-00004A590000}"/>
    <cellStyle name="Normal 95 3 4 6 2 2 2" xfId="22847" xr:uid="{00000000-0005-0000-0000-00004B590000}"/>
    <cellStyle name="Normal 95 3 4 6 2 2 2 2" xfId="22848" xr:uid="{00000000-0005-0000-0000-00004C590000}"/>
    <cellStyle name="Normal 95 3 4 6 2 2 2 2 2" xfId="22849" xr:uid="{00000000-0005-0000-0000-00004D590000}"/>
    <cellStyle name="Normal 95 3 4 6 2 2 3" xfId="22850" xr:uid="{00000000-0005-0000-0000-00004E590000}"/>
    <cellStyle name="Normal 95 3 4 6 2 3" xfId="22851" xr:uid="{00000000-0005-0000-0000-00004F590000}"/>
    <cellStyle name="Normal 95 3 4 6 2 4" xfId="22852" xr:uid="{00000000-0005-0000-0000-000050590000}"/>
    <cellStyle name="Normal 95 3 4 6 2 4 2" xfId="22853" xr:uid="{00000000-0005-0000-0000-000051590000}"/>
    <cellStyle name="Normal 95 3 4 6 3" xfId="22854" xr:uid="{00000000-0005-0000-0000-000052590000}"/>
    <cellStyle name="Normal 95 3 4 6 3 2" xfId="22855" xr:uid="{00000000-0005-0000-0000-000053590000}"/>
    <cellStyle name="Normal 95 3 4 6 3 2 2" xfId="22856" xr:uid="{00000000-0005-0000-0000-000054590000}"/>
    <cellStyle name="Normal 95 3 4 6 3 2 2 2" xfId="22857" xr:uid="{00000000-0005-0000-0000-000055590000}"/>
    <cellStyle name="Normal 95 3 4 6 3 3" xfId="22858" xr:uid="{00000000-0005-0000-0000-000056590000}"/>
    <cellStyle name="Normal 95 3 4 6 4" xfId="22859" xr:uid="{00000000-0005-0000-0000-000057590000}"/>
    <cellStyle name="Normal 95 3 4 6 4 2" xfId="22860" xr:uid="{00000000-0005-0000-0000-000058590000}"/>
    <cellStyle name="Normal 95 3 4 7" xfId="22861" xr:uid="{00000000-0005-0000-0000-000059590000}"/>
    <cellStyle name="Normal 95 3 4 8" xfId="22862" xr:uid="{00000000-0005-0000-0000-00005A590000}"/>
    <cellStyle name="Normal 95 3 4 8 2" xfId="22863" xr:uid="{00000000-0005-0000-0000-00005B590000}"/>
    <cellStyle name="Normal 95 3 4 8 2 2" xfId="22864" xr:uid="{00000000-0005-0000-0000-00005C590000}"/>
    <cellStyle name="Normal 95 3 4 8 2 2 2" xfId="22865" xr:uid="{00000000-0005-0000-0000-00005D590000}"/>
    <cellStyle name="Normal 95 3 4 8 3" xfId="22866" xr:uid="{00000000-0005-0000-0000-00005E590000}"/>
    <cellStyle name="Normal 95 3 4 9" xfId="22867" xr:uid="{00000000-0005-0000-0000-00005F590000}"/>
    <cellStyle name="Normal 95 3 5" xfId="22868" xr:uid="{00000000-0005-0000-0000-000060590000}"/>
    <cellStyle name="Normal 95 3 5 2" xfId="22869" xr:uid="{00000000-0005-0000-0000-000061590000}"/>
    <cellStyle name="Normal 95 3 5 2 2" xfId="22870" xr:uid="{00000000-0005-0000-0000-000062590000}"/>
    <cellStyle name="Normal 95 3 5 2 2 2" xfId="22871" xr:uid="{00000000-0005-0000-0000-000063590000}"/>
    <cellStyle name="Normal 95 3 5 2 2 2 2" xfId="22872" xr:uid="{00000000-0005-0000-0000-000064590000}"/>
    <cellStyle name="Normal 95 3 5 2 2 2 2 2" xfId="22873" xr:uid="{00000000-0005-0000-0000-000065590000}"/>
    <cellStyle name="Normal 95 3 5 2 2 2 2 2 2" xfId="22874" xr:uid="{00000000-0005-0000-0000-000066590000}"/>
    <cellStyle name="Normal 95 3 5 2 2 2 3" xfId="22875" xr:uid="{00000000-0005-0000-0000-000067590000}"/>
    <cellStyle name="Normal 95 3 5 2 2 3" xfId="22876" xr:uid="{00000000-0005-0000-0000-000068590000}"/>
    <cellStyle name="Normal 95 3 5 2 2 4" xfId="22877" xr:uid="{00000000-0005-0000-0000-000069590000}"/>
    <cellStyle name="Normal 95 3 5 2 2 4 2" xfId="22878" xr:uid="{00000000-0005-0000-0000-00006A590000}"/>
    <cellStyle name="Normal 95 3 5 2 3" xfId="22879" xr:uid="{00000000-0005-0000-0000-00006B590000}"/>
    <cellStyle name="Normal 95 3 5 2 3 2" xfId="22880" xr:uid="{00000000-0005-0000-0000-00006C590000}"/>
    <cellStyle name="Normal 95 3 5 2 3 2 2" xfId="22881" xr:uid="{00000000-0005-0000-0000-00006D590000}"/>
    <cellStyle name="Normal 95 3 5 2 3 2 2 2" xfId="22882" xr:uid="{00000000-0005-0000-0000-00006E590000}"/>
    <cellStyle name="Normal 95 3 5 2 3 3" xfId="22883" xr:uid="{00000000-0005-0000-0000-00006F590000}"/>
    <cellStyle name="Normal 95 3 5 2 4" xfId="22884" xr:uid="{00000000-0005-0000-0000-000070590000}"/>
    <cellStyle name="Normal 95 3 5 2 4 2" xfId="22885" xr:uid="{00000000-0005-0000-0000-000071590000}"/>
    <cellStyle name="Normal 95 3 5 3" xfId="22886" xr:uid="{00000000-0005-0000-0000-000072590000}"/>
    <cellStyle name="Normal 95 3 5 4" xfId="22887" xr:uid="{00000000-0005-0000-0000-000073590000}"/>
    <cellStyle name="Normal 95 3 5 5" xfId="22888" xr:uid="{00000000-0005-0000-0000-000074590000}"/>
    <cellStyle name="Normal 95 3 5 5 2" xfId="22889" xr:uid="{00000000-0005-0000-0000-000075590000}"/>
    <cellStyle name="Normal 95 3 5 5 2 2" xfId="22890" xr:uid="{00000000-0005-0000-0000-000076590000}"/>
    <cellStyle name="Normal 95 3 5 5 2 2 2" xfId="22891" xr:uid="{00000000-0005-0000-0000-000077590000}"/>
    <cellStyle name="Normal 95 3 5 5 3" xfId="22892" xr:uid="{00000000-0005-0000-0000-000078590000}"/>
    <cellStyle name="Normal 95 3 5 6" xfId="22893" xr:uid="{00000000-0005-0000-0000-000079590000}"/>
    <cellStyle name="Normal 95 3 5 7" xfId="22894" xr:uid="{00000000-0005-0000-0000-00007A590000}"/>
    <cellStyle name="Normal 95 3 5 7 2" xfId="22895" xr:uid="{00000000-0005-0000-0000-00007B590000}"/>
    <cellStyle name="Normal 95 3 6" xfId="22896" xr:uid="{00000000-0005-0000-0000-00007C590000}"/>
    <cellStyle name="Normal 95 3 7" xfId="22897" xr:uid="{00000000-0005-0000-0000-00007D590000}"/>
    <cellStyle name="Normal 95 3 8" xfId="22898" xr:uid="{00000000-0005-0000-0000-00007E590000}"/>
    <cellStyle name="Normal 95 3 9" xfId="22899" xr:uid="{00000000-0005-0000-0000-00007F590000}"/>
    <cellStyle name="Normal 95 3 9 2" xfId="22900" xr:uid="{00000000-0005-0000-0000-000080590000}"/>
    <cellStyle name="Normal 95 3 9 2 2" xfId="22901" xr:uid="{00000000-0005-0000-0000-000081590000}"/>
    <cellStyle name="Normal 95 3 9 2 2 2" xfId="22902" xr:uid="{00000000-0005-0000-0000-000082590000}"/>
    <cellStyle name="Normal 95 3 9 2 2 2 2" xfId="22903" xr:uid="{00000000-0005-0000-0000-000083590000}"/>
    <cellStyle name="Normal 95 3 9 2 2 2 2 2" xfId="22904" xr:uid="{00000000-0005-0000-0000-000084590000}"/>
    <cellStyle name="Normal 95 3 9 2 2 3" xfId="22905" xr:uid="{00000000-0005-0000-0000-000085590000}"/>
    <cellStyle name="Normal 95 3 9 2 3" xfId="22906" xr:uid="{00000000-0005-0000-0000-000086590000}"/>
    <cellStyle name="Normal 95 3 9 2 4" xfId="22907" xr:uid="{00000000-0005-0000-0000-000087590000}"/>
    <cellStyle name="Normal 95 3 9 2 4 2" xfId="22908" xr:uid="{00000000-0005-0000-0000-000088590000}"/>
    <cellStyle name="Normal 95 3 9 3" xfId="22909" xr:uid="{00000000-0005-0000-0000-000089590000}"/>
    <cellStyle name="Normal 95 3 9 3 2" xfId="22910" xr:uid="{00000000-0005-0000-0000-00008A590000}"/>
    <cellStyle name="Normal 95 3 9 3 2 2" xfId="22911" xr:uid="{00000000-0005-0000-0000-00008B590000}"/>
    <cellStyle name="Normal 95 3 9 3 2 2 2" xfId="22912" xr:uid="{00000000-0005-0000-0000-00008C590000}"/>
    <cellStyle name="Normal 95 3 9 3 3" xfId="22913" xr:uid="{00000000-0005-0000-0000-00008D590000}"/>
    <cellStyle name="Normal 95 3 9 4" xfId="22914" xr:uid="{00000000-0005-0000-0000-00008E590000}"/>
    <cellStyle name="Normal 95 3 9 4 2" xfId="22915" xr:uid="{00000000-0005-0000-0000-00008F590000}"/>
    <cellStyle name="Normal 95 4" xfId="22916" xr:uid="{00000000-0005-0000-0000-000090590000}"/>
    <cellStyle name="Normal 95 4 10" xfId="22917" xr:uid="{00000000-0005-0000-0000-000091590000}"/>
    <cellStyle name="Normal 95 4 2" xfId="22918" xr:uid="{00000000-0005-0000-0000-000092590000}"/>
    <cellStyle name="Normal 95 4 3" xfId="22919" xr:uid="{00000000-0005-0000-0000-000093590000}"/>
    <cellStyle name="Normal 95 4 4" xfId="22920" xr:uid="{00000000-0005-0000-0000-000094590000}"/>
    <cellStyle name="Normal 95 4 5" xfId="22921" xr:uid="{00000000-0005-0000-0000-000095590000}"/>
    <cellStyle name="Normal 95 4 6" xfId="22922" xr:uid="{00000000-0005-0000-0000-000096590000}"/>
    <cellStyle name="Normal 95 4 7" xfId="22923" xr:uid="{00000000-0005-0000-0000-000097590000}"/>
    <cellStyle name="Normal 95 4 8" xfId="22924" xr:uid="{00000000-0005-0000-0000-000098590000}"/>
    <cellStyle name="Normal 95 4 9" xfId="22925" xr:uid="{00000000-0005-0000-0000-000099590000}"/>
    <cellStyle name="Normal 95 5" xfId="22926" xr:uid="{00000000-0005-0000-0000-00009A590000}"/>
    <cellStyle name="Normal 95 5 10" xfId="22927" xr:uid="{00000000-0005-0000-0000-00009B590000}"/>
    <cellStyle name="Normal 95 5 2" xfId="22928" xr:uid="{00000000-0005-0000-0000-00009C590000}"/>
    <cellStyle name="Normal 95 5 3" xfId="22929" xr:uid="{00000000-0005-0000-0000-00009D590000}"/>
    <cellStyle name="Normal 95 5 4" xfId="22930" xr:uid="{00000000-0005-0000-0000-00009E590000}"/>
    <cellStyle name="Normal 95 5 5" xfId="22931" xr:uid="{00000000-0005-0000-0000-00009F590000}"/>
    <cellStyle name="Normal 95 5 6" xfId="22932" xr:uid="{00000000-0005-0000-0000-0000A0590000}"/>
    <cellStyle name="Normal 95 5 7" xfId="22933" xr:uid="{00000000-0005-0000-0000-0000A1590000}"/>
    <cellStyle name="Normal 95 5 8" xfId="22934" xr:uid="{00000000-0005-0000-0000-0000A2590000}"/>
    <cellStyle name="Normal 95 5 9" xfId="22935" xr:uid="{00000000-0005-0000-0000-0000A3590000}"/>
    <cellStyle name="Normal 95 6" xfId="22936" xr:uid="{00000000-0005-0000-0000-0000A4590000}"/>
    <cellStyle name="Normal 95 6 10" xfId="22937" xr:uid="{00000000-0005-0000-0000-0000A5590000}"/>
    <cellStyle name="Normal 95 6 10 2" xfId="22938" xr:uid="{00000000-0005-0000-0000-0000A6590000}"/>
    <cellStyle name="Normal 95 6 10 2 2" xfId="22939" xr:uid="{00000000-0005-0000-0000-0000A7590000}"/>
    <cellStyle name="Normal 95 6 10 2 2 2" xfId="22940" xr:uid="{00000000-0005-0000-0000-0000A8590000}"/>
    <cellStyle name="Normal 95 6 10 3" xfId="22941" xr:uid="{00000000-0005-0000-0000-0000A9590000}"/>
    <cellStyle name="Normal 95 6 11" xfId="22942" xr:uid="{00000000-0005-0000-0000-0000AA590000}"/>
    <cellStyle name="Normal 95 6 12" xfId="22943" xr:uid="{00000000-0005-0000-0000-0000AB590000}"/>
    <cellStyle name="Normal 95 6 12 2" xfId="22944" xr:uid="{00000000-0005-0000-0000-0000AC590000}"/>
    <cellStyle name="Normal 95 6 2" xfId="22945" xr:uid="{00000000-0005-0000-0000-0000AD590000}"/>
    <cellStyle name="Normal 95 6 2 10" xfId="22946" xr:uid="{00000000-0005-0000-0000-0000AE590000}"/>
    <cellStyle name="Normal 95 6 2 10 2" xfId="22947" xr:uid="{00000000-0005-0000-0000-0000AF590000}"/>
    <cellStyle name="Normal 95 6 2 2" xfId="22948" xr:uid="{00000000-0005-0000-0000-0000B0590000}"/>
    <cellStyle name="Normal 95 6 2 2 10" xfId="22949" xr:uid="{00000000-0005-0000-0000-0000B1590000}"/>
    <cellStyle name="Normal 95 6 2 2 10 2" xfId="22950" xr:uid="{00000000-0005-0000-0000-0000B2590000}"/>
    <cellStyle name="Normal 95 6 2 2 2" xfId="22951" xr:uid="{00000000-0005-0000-0000-0000B3590000}"/>
    <cellStyle name="Normal 95 6 2 2 2 2" xfId="22952" xr:uid="{00000000-0005-0000-0000-0000B4590000}"/>
    <cellStyle name="Normal 95 6 2 2 2 2 2" xfId="22953" xr:uid="{00000000-0005-0000-0000-0000B5590000}"/>
    <cellStyle name="Normal 95 6 2 2 2 2 2 2" xfId="22954" xr:uid="{00000000-0005-0000-0000-0000B6590000}"/>
    <cellStyle name="Normal 95 6 2 2 2 2 2 2 2" xfId="22955" xr:uid="{00000000-0005-0000-0000-0000B7590000}"/>
    <cellStyle name="Normal 95 6 2 2 2 2 2 2 2 2" xfId="22956" xr:uid="{00000000-0005-0000-0000-0000B8590000}"/>
    <cellStyle name="Normal 95 6 2 2 2 2 2 2 2 2 2" xfId="22957" xr:uid="{00000000-0005-0000-0000-0000B9590000}"/>
    <cellStyle name="Normal 95 6 2 2 2 2 2 2 3" xfId="22958" xr:uid="{00000000-0005-0000-0000-0000BA590000}"/>
    <cellStyle name="Normal 95 6 2 2 2 2 2 3" xfId="22959" xr:uid="{00000000-0005-0000-0000-0000BB590000}"/>
    <cellStyle name="Normal 95 6 2 2 2 2 2 4" xfId="22960" xr:uid="{00000000-0005-0000-0000-0000BC590000}"/>
    <cellStyle name="Normal 95 6 2 2 2 2 2 4 2" xfId="22961" xr:uid="{00000000-0005-0000-0000-0000BD590000}"/>
    <cellStyle name="Normal 95 6 2 2 2 2 3" xfId="22962" xr:uid="{00000000-0005-0000-0000-0000BE590000}"/>
    <cellStyle name="Normal 95 6 2 2 2 2 3 2" xfId="22963" xr:uid="{00000000-0005-0000-0000-0000BF590000}"/>
    <cellStyle name="Normal 95 6 2 2 2 2 3 2 2" xfId="22964" xr:uid="{00000000-0005-0000-0000-0000C0590000}"/>
    <cellStyle name="Normal 95 6 2 2 2 2 3 2 2 2" xfId="22965" xr:uid="{00000000-0005-0000-0000-0000C1590000}"/>
    <cellStyle name="Normal 95 6 2 2 2 2 3 3" xfId="22966" xr:uid="{00000000-0005-0000-0000-0000C2590000}"/>
    <cellStyle name="Normal 95 6 2 2 2 2 4" xfId="22967" xr:uid="{00000000-0005-0000-0000-0000C3590000}"/>
    <cellStyle name="Normal 95 6 2 2 2 2 4 2" xfId="22968" xr:uid="{00000000-0005-0000-0000-0000C4590000}"/>
    <cellStyle name="Normal 95 6 2 2 2 3" xfId="22969" xr:uid="{00000000-0005-0000-0000-0000C5590000}"/>
    <cellStyle name="Normal 95 6 2 2 2 4" xfId="22970" xr:uid="{00000000-0005-0000-0000-0000C6590000}"/>
    <cellStyle name="Normal 95 6 2 2 2 5" xfId="22971" xr:uid="{00000000-0005-0000-0000-0000C7590000}"/>
    <cellStyle name="Normal 95 6 2 2 2 5 2" xfId="22972" xr:uid="{00000000-0005-0000-0000-0000C8590000}"/>
    <cellStyle name="Normal 95 6 2 2 2 5 2 2" xfId="22973" xr:uid="{00000000-0005-0000-0000-0000C9590000}"/>
    <cellStyle name="Normal 95 6 2 2 2 5 2 2 2" xfId="22974" xr:uid="{00000000-0005-0000-0000-0000CA590000}"/>
    <cellStyle name="Normal 95 6 2 2 2 5 3" xfId="22975" xr:uid="{00000000-0005-0000-0000-0000CB590000}"/>
    <cellStyle name="Normal 95 6 2 2 2 6" xfId="22976" xr:uid="{00000000-0005-0000-0000-0000CC590000}"/>
    <cellStyle name="Normal 95 6 2 2 2 7" xfId="22977" xr:uid="{00000000-0005-0000-0000-0000CD590000}"/>
    <cellStyle name="Normal 95 6 2 2 2 7 2" xfId="22978" xr:uid="{00000000-0005-0000-0000-0000CE590000}"/>
    <cellStyle name="Normal 95 6 2 2 3" xfId="22979" xr:uid="{00000000-0005-0000-0000-0000CF590000}"/>
    <cellStyle name="Normal 95 6 2 2 4" xfId="22980" xr:uid="{00000000-0005-0000-0000-0000D0590000}"/>
    <cellStyle name="Normal 95 6 2 2 5" xfId="22981" xr:uid="{00000000-0005-0000-0000-0000D1590000}"/>
    <cellStyle name="Normal 95 6 2 2 6" xfId="22982" xr:uid="{00000000-0005-0000-0000-0000D2590000}"/>
    <cellStyle name="Normal 95 6 2 2 6 2" xfId="22983" xr:uid="{00000000-0005-0000-0000-0000D3590000}"/>
    <cellStyle name="Normal 95 6 2 2 6 2 2" xfId="22984" xr:uid="{00000000-0005-0000-0000-0000D4590000}"/>
    <cellStyle name="Normal 95 6 2 2 6 2 2 2" xfId="22985" xr:uid="{00000000-0005-0000-0000-0000D5590000}"/>
    <cellStyle name="Normal 95 6 2 2 6 2 2 2 2" xfId="22986" xr:uid="{00000000-0005-0000-0000-0000D6590000}"/>
    <cellStyle name="Normal 95 6 2 2 6 2 2 2 2 2" xfId="22987" xr:uid="{00000000-0005-0000-0000-0000D7590000}"/>
    <cellStyle name="Normal 95 6 2 2 6 2 2 3" xfId="22988" xr:uid="{00000000-0005-0000-0000-0000D8590000}"/>
    <cellStyle name="Normal 95 6 2 2 6 2 3" xfId="22989" xr:uid="{00000000-0005-0000-0000-0000D9590000}"/>
    <cellStyle name="Normal 95 6 2 2 6 2 4" xfId="22990" xr:uid="{00000000-0005-0000-0000-0000DA590000}"/>
    <cellStyle name="Normal 95 6 2 2 6 2 4 2" xfId="22991" xr:uid="{00000000-0005-0000-0000-0000DB590000}"/>
    <cellStyle name="Normal 95 6 2 2 6 3" xfId="22992" xr:uid="{00000000-0005-0000-0000-0000DC590000}"/>
    <cellStyle name="Normal 95 6 2 2 6 3 2" xfId="22993" xr:uid="{00000000-0005-0000-0000-0000DD590000}"/>
    <cellStyle name="Normal 95 6 2 2 6 3 2 2" xfId="22994" xr:uid="{00000000-0005-0000-0000-0000DE590000}"/>
    <cellStyle name="Normal 95 6 2 2 6 3 2 2 2" xfId="22995" xr:uid="{00000000-0005-0000-0000-0000DF590000}"/>
    <cellStyle name="Normal 95 6 2 2 6 3 3" xfId="22996" xr:uid="{00000000-0005-0000-0000-0000E0590000}"/>
    <cellStyle name="Normal 95 6 2 2 6 4" xfId="22997" xr:uid="{00000000-0005-0000-0000-0000E1590000}"/>
    <cellStyle name="Normal 95 6 2 2 6 4 2" xfId="22998" xr:uid="{00000000-0005-0000-0000-0000E2590000}"/>
    <cellStyle name="Normal 95 6 2 2 7" xfId="22999" xr:uid="{00000000-0005-0000-0000-0000E3590000}"/>
    <cellStyle name="Normal 95 6 2 2 8" xfId="23000" xr:uid="{00000000-0005-0000-0000-0000E4590000}"/>
    <cellStyle name="Normal 95 6 2 2 8 2" xfId="23001" xr:uid="{00000000-0005-0000-0000-0000E5590000}"/>
    <cellStyle name="Normal 95 6 2 2 8 2 2" xfId="23002" xr:uid="{00000000-0005-0000-0000-0000E6590000}"/>
    <cellStyle name="Normal 95 6 2 2 8 2 2 2" xfId="23003" xr:uid="{00000000-0005-0000-0000-0000E7590000}"/>
    <cellStyle name="Normal 95 6 2 2 8 3" xfId="23004" xr:uid="{00000000-0005-0000-0000-0000E8590000}"/>
    <cellStyle name="Normal 95 6 2 2 9" xfId="23005" xr:uid="{00000000-0005-0000-0000-0000E9590000}"/>
    <cellStyle name="Normal 95 6 2 3" xfId="23006" xr:uid="{00000000-0005-0000-0000-0000EA590000}"/>
    <cellStyle name="Normal 95 6 2 3 2" xfId="23007" xr:uid="{00000000-0005-0000-0000-0000EB590000}"/>
    <cellStyle name="Normal 95 6 2 3 2 2" xfId="23008" xr:uid="{00000000-0005-0000-0000-0000EC590000}"/>
    <cellStyle name="Normal 95 6 2 3 2 2 2" xfId="23009" xr:uid="{00000000-0005-0000-0000-0000ED590000}"/>
    <cellStyle name="Normal 95 6 2 3 2 2 2 2" xfId="23010" xr:uid="{00000000-0005-0000-0000-0000EE590000}"/>
    <cellStyle name="Normal 95 6 2 3 2 2 2 2 2" xfId="23011" xr:uid="{00000000-0005-0000-0000-0000EF590000}"/>
    <cellStyle name="Normal 95 6 2 3 2 2 2 2 2 2" xfId="23012" xr:uid="{00000000-0005-0000-0000-0000F0590000}"/>
    <cellStyle name="Normal 95 6 2 3 2 2 2 3" xfId="23013" xr:uid="{00000000-0005-0000-0000-0000F1590000}"/>
    <cellStyle name="Normal 95 6 2 3 2 2 3" xfId="23014" xr:uid="{00000000-0005-0000-0000-0000F2590000}"/>
    <cellStyle name="Normal 95 6 2 3 2 2 4" xfId="23015" xr:uid="{00000000-0005-0000-0000-0000F3590000}"/>
    <cellStyle name="Normal 95 6 2 3 2 2 4 2" xfId="23016" xr:uid="{00000000-0005-0000-0000-0000F4590000}"/>
    <cellStyle name="Normal 95 6 2 3 2 3" xfId="23017" xr:uid="{00000000-0005-0000-0000-0000F5590000}"/>
    <cellStyle name="Normal 95 6 2 3 2 3 2" xfId="23018" xr:uid="{00000000-0005-0000-0000-0000F6590000}"/>
    <cellStyle name="Normal 95 6 2 3 2 3 2 2" xfId="23019" xr:uid="{00000000-0005-0000-0000-0000F7590000}"/>
    <cellStyle name="Normal 95 6 2 3 2 3 2 2 2" xfId="23020" xr:uid="{00000000-0005-0000-0000-0000F8590000}"/>
    <cellStyle name="Normal 95 6 2 3 2 3 3" xfId="23021" xr:uid="{00000000-0005-0000-0000-0000F9590000}"/>
    <cellStyle name="Normal 95 6 2 3 2 4" xfId="23022" xr:uid="{00000000-0005-0000-0000-0000FA590000}"/>
    <cellStyle name="Normal 95 6 2 3 2 4 2" xfId="23023" xr:uid="{00000000-0005-0000-0000-0000FB590000}"/>
    <cellStyle name="Normal 95 6 2 3 3" xfId="23024" xr:uid="{00000000-0005-0000-0000-0000FC590000}"/>
    <cellStyle name="Normal 95 6 2 3 4" xfId="23025" xr:uid="{00000000-0005-0000-0000-0000FD590000}"/>
    <cellStyle name="Normal 95 6 2 3 5" xfId="23026" xr:uid="{00000000-0005-0000-0000-0000FE590000}"/>
    <cellStyle name="Normal 95 6 2 3 5 2" xfId="23027" xr:uid="{00000000-0005-0000-0000-0000FF590000}"/>
    <cellStyle name="Normal 95 6 2 3 5 2 2" xfId="23028" xr:uid="{00000000-0005-0000-0000-0000005A0000}"/>
    <cellStyle name="Normal 95 6 2 3 5 2 2 2" xfId="23029" xr:uid="{00000000-0005-0000-0000-0000015A0000}"/>
    <cellStyle name="Normal 95 6 2 3 5 3" xfId="23030" xr:uid="{00000000-0005-0000-0000-0000025A0000}"/>
    <cellStyle name="Normal 95 6 2 3 6" xfId="23031" xr:uid="{00000000-0005-0000-0000-0000035A0000}"/>
    <cellStyle name="Normal 95 6 2 3 7" xfId="23032" xr:uid="{00000000-0005-0000-0000-0000045A0000}"/>
    <cellStyle name="Normal 95 6 2 3 7 2" xfId="23033" xr:uid="{00000000-0005-0000-0000-0000055A0000}"/>
    <cellStyle name="Normal 95 6 2 4" xfId="23034" xr:uid="{00000000-0005-0000-0000-0000065A0000}"/>
    <cellStyle name="Normal 95 6 2 5" xfId="23035" xr:uid="{00000000-0005-0000-0000-0000075A0000}"/>
    <cellStyle name="Normal 95 6 2 6" xfId="23036" xr:uid="{00000000-0005-0000-0000-0000085A0000}"/>
    <cellStyle name="Normal 95 6 2 6 2" xfId="23037" xr:uid="{00000000-0005-0000-0000-0000095A0000}"/>
    <cellStyle name="Normal 95 6 2 6 2 2" xfId="23038" xr:uid="{00000000-0005-0000-0000-00000A5A0000}"/>
    <cellStyle name="Normal 95 6 2 6 2 2 2" xfId="23039" xr:uid="{00000000-0005-0000-0000-00000B5A0000}"/>
    <cellStyle name="Normal 95 6 2 6 2 2 2 2" xfId="23040" xr:uid="{00000000-0005-0000-0000-00000C5A0000}"/>
    <cellStyle name="Normal 95 6 2 6 2 2 2 2 2" xfId="23041" xr:uid="{00000000-0005-0000-0000-00000D5A0000}"/>
    <cellStyle name="Normal 95 6 2 6 2 2 3" xfId="23042" xr:uid="{00000000-0005-0000-0000-00000E5A0000}"/>
    <cellStyle name="Normal 95 6 2 6 2 3" xfId="23043" xr:uid="{00000000-0005-0000-0000-00000F5A0000}"/>
    <cellStyle name="Normal 95 6 2 6 2 4" xfId="23044" xr:uid="{00000000-0005-0000-0000-0000105A0000}"/>
    <cellStyle name="Normal 95 6 2 6 2 4 2" xfId="23045" xr:uid="{00000000-0005-0000-0000-0000115A0000}"/>
    <cellStyle name="Normal 95 6 2 6 3" xfId="23046" xr:uid="{00000000-0005-0000-0000-0000125A0000}"/>
    <cellStyle name="Normal 95 6 2 6 3 2" xfId="23047" xr:uid="{00000000-0005-0000-0000-0000135A0000}"/>
    <cellStyle name="Normal 95 6 2 6 3 2 2" xfId="23048" xr:uid="{00000000-0005-0000-0000-0000145A0000}"/>
    <cellStyle name="Normal 95 6 2 6 3 2 2 2" xfId="23049" xr:uid="{00000000-0005-0000-0000-0000155A0000}"/>
    <cellStyle name="Normal 95 6 2 6 3 3" xfId="23050" xr:uid="{00000000-0005-0000-0000-0000165A0000}"/>
    <cellStyle name="Normal 95 6 2 6 4" xfId="23051" xr:uid="{00000000-0005-0000-0000-0000175A0000}"/>
    <cellStyle name="Normal 95 6 2 6 4 2" xfId="23052" xr:uid="{00000000-0005-0000-0000-0000185A0000}"/>
    <cellStyle name="Normal 95 6 2 7" xfId="23053" xr:uid="{00000000-0005-0000-0000-0000195A0000}"/>
    <cellStyle name="Normal 95 6 2 8" xfId="23054" xr:uid="{00000000-0005-0000-0000-00001A5A0000}"/>
    <cellStyle name="Normal 95 6 2 8 2" xfId="23055" xr:uid="{00000000-0005-0000-0000-00001B5A0000}"/>
    <cellStyle name="Normal 95 6 2 8 2 2" xfId="23056" xr:uid="{00000000-0005-0000-0000-00001C5A0000}"/>
    <cellStyle name="Normal 95 6 2 8 2 2 2" xfId="23057" xr:uid="{00000000-0005-0000-0000-00001D5A0000}"/>
    <cellStyle name="Normal 95 6 2 8 3" xfId="23058" xr:uid="{00000000-0005-0000-0000-00001E5A0000}"/>
    <cellStyle name="Normal 95 6 2 9" xfId="23059" xr:uid="{00000000-0005-0000-0000-00001F5A0000}"/>
    <cellStyle name="Normal 95 6 3" xfId="23060" xr:uid="{00000000-0005-0000-0000-0000205A0000}"/>
    <cellStyle name="Normal 95 6 4" xfId="23061" xr:uid="{00000000-0005-0000-0000-0000215A0000}"/>
    <cellStyle name="Normal 95 6 4 2" xfId="23062" xr:uid="{00000000-0005-0000-0000-0000225A0000}"/>
    <cellStyle name="Normal 95 6 4 2 2" xfId="23063" xr:uid="{00000000-0005-0000-0000-0000235A0000}"/>
    <cellStyle name="Normal 95 6 4 2 2 2" xfId="23064" xr:uid="{00000000-0005-0000-0000-0000245A0000}"/>
    <cellStyle name="Normal 95 6 4 2 2 2 2" xfId="23065" xr:uid="{00000000-0005-0000-0000-0000255A0000}"/>
    <cellStyle name="Normal 95 6 4 2 2 2 2 2" xfId="23066" xr:uid="{00000000-0005-0000-0000-0000265A0000}"/>
    <cellStyle name="Normal 95 6 4 2 2 2 2 2 2" xfId="23067" xr:uid="{00000000-0005-0000-0000-0000275A0000}"/>
    <cellStyle name="Normal 95 6 4 2 2 2 3" xfId="23068" xr:uid="{00000000-0005-0000-0000-0000285A0000}"/>
    <cellStyle name="Normal 95 6 4 2 2 3" xfId="23069" xr:uid="{00000000-0005-0000-0000-0000295A0000}"/>
    <cellStyle name="Normal 95 6 4 2 2 4" xfId="23070" xr:uid="{00000000-0005-0000-0000-00002A5A0000}"/>
    <cellStyle name="Normal 95 6 4 2 2 4 2" xfId="23071" xr:uid="{00000000-0005-0000-0000-00002B5A0000}"/>
    <cellStyle name="Normal 95 6 4 2 3" xfId="23072" xr:uid="{00000000-0005-0000-0000-00002C5A0000}"/>
    <cellStyle name="Normal 95 6 4 2 3 2" xfId="23073" xr:uid="{00000000-0005-0000-0000-00002D5A0000}"/>
    <cellStyle name="Normal 95 6 4 2 3 2 2" xfId="23074" xr:uid="{00000000-0005-0000-0000-00002E5A0000}"/>
    <cellStyle name="Normal 95 6 4 2 3 2 2 2" xfId="23075" xr:uid="{00000000-0005-0000-0000-00002F5A0000}"/>
    <cellStyle name="Normal 95 6 4 2 3 3" xfId="23076" xr:uid="{00000000-0005-0000-0000-0000305A0000}"/>
    <cellStyle name="Normal 95 6 4 2 4" xfId="23077" xr:uid="{00000000-0005-0000-0000-0000315A0000}"/>
    <cellStyle name="Normal 95 6 4 2 4 2" xfId="23078" xr:uid="{00000000-0005-0000-0000-0000325A0000}"/>
    <cellStyle name="Normal 95 6 4 3" xfId="23079" xr:uid="{00000000-0005-0000-0000-0000335A0000}"/>
    <cellStyle name="Normal 95 6 4 4" xfId="23080" xr:uid="{00000000-0005-0000-0000-0000345A0000}"/>
    <cellStyle name="Normal 95 6 4 5" xfId="23081" xr:uid="{00000000-0005-0000-0000-0000355A0000}"/>
    <cellStyle name="Normal 95 6 4 5 2" xfId="23082" xr:uid="{00000000-0005-0000-0000-0000365A0000}"/>
    <cellStyle name="Normal 95 6 4 5 2 2" xfId="23083" xr:uid="{00000000-0005-0000-0000-0000375A0000}"/>
    <cellStyle name="Normal 95 6 4 5 2 2 2" xfId="23084" xr:uid="{00000000-0005-0000-0000-0000385A0000}"/>
    <cellStyle name="Normal 95 6 4 5 3" xfId="23085" xr:uid="{00000000-0005-0000-0000-0000395A0000}"/>
    <cellStyle name="Normal 95 6 4 6" xfId="23086" xr:uid="{00000000-0005-0000-0000-00003A5A0000}"/>
    <cellStyle name="Normal 95 6 4 7" xfId="23087" xr:uid="{00000000-0005-0000-0000-00003B5A0000}"/>
    <cellStyle name="Normal 95 6 4 7 2" xfId="23088" xr:uid="{00000000-0005-0000-0000-00003C5A0000}"/>
    <cellStyle name="Normal 95 6 5" xfId="23089" xr:uid="{00000000-0005-0000-0000-00003D5A0000}"/>
    <cellStyle name="Normal 95 6 6" xfId="23090" xr:uid="{00000000-0005-0000-0000-00003E5A0000}"/>
    <cellStyle name="Normal 95 6 7" xfId="23091" xr:uid="{00000000-0005-0000-0000-00003F5A0000}"/>
    <cellStyle name="Normal 95 6 8" xfId="23092" xr:uid="{00000000-0005-0000-0000-0000405A0000}"/>
    <cellStyle name="Normal 95 6 8 2" xfId="23093" xr:uid="{00000000-0005-0000-0000-0000415A0000}"/>
    <cellStyle name="Normal 95 6 8 2 2" xfId="23094" xr:uid="{00000000-0005-0000-0000-0000425A0000}"/>
    <cellStyle name="Normal 95 6 8 2 2 2" xfId="23095" xr:uid="{00000000-0005-0000-0000-0000435A0000}"/>
    <cellStyle name="Normal 95 6 8 2 2 2 2" xfId="23096" xr:uid="{00000000-0005-0000-0000-0000445A0000}"/>
    <cellStyle name="Normal 95 6 8 2 2 2 2 2" xfId="23097" xr:uid="{00000000-0005-0000-0000-0000455A0000}"/>
    <cellStyle name="Normal 95 6 8 2 2 3" xfId="23098" xr:uid="{00000000-0005-0000-0000-0000465A0000}"/>
    <cellStyle name="Normal 95 6 8 2 3" xfId="23099" xr:uid="{00000000-0005-0000-0000-0000475A0000}"/>
    <cellStyle name="Normal 95 6 8 2 4" xfId="23100" xr:uid="{00000000-0005-0000-0000-0000485A0000}"/>
    <cellStyle name="Normal 95 6 8 2 4 2" xfId="23101" xr:uid="{00000000-0005-0000-0000-0000495A0000}"/>
    <cellStyle name="Normal 95 6 8 3" xfId="23102" xr:uid="{00000000-0005-0000-0000-00004A5A0000}"/>
    <cellStyle name="Normal 95 6 8 3 2" xfId="23103" xr:uid="{00000000-0005-0000-0000-00004B5A0000}"/>
    <cellStyle name="Normal 95 6 8 3 2 2" xfId="23104" xr:uid="{00000000-0005-0000-0000-00004C5A0000}"/>
    <cellStyle name="Normal 95 6 8 3 2 2 2" xfId="23105" xr:uid="{00000000-0005-0000-0000-00004D5A0000}"/>
    <cellStyle name="Normal 95 6 8 3 3" xfId="23106" xr:uid="{00000000-0005-0000-0000-00004E5A0000}"/>
    <cellStyle name="Normal 95 6 8 4" xfId="23107" xr:uid="{00000000-0005-0000-0000-00004F5A0000}"/>
    <cellStyle name="Normal 95 6 8 4 2" xfId="23108" xr:uid="{00000000-0005-0000-0000-0000505A0000}"/>
    <cellStyle name="Normal 95 6 9" xfId="23109" xr:uid="{00000000-0005-0000-0000-0000515A0000}"/>
    <cellStyle name="Normal 95 7" xfId="23110" xr:uid="{00000000-0005-0000-0000-0000525A0000}"/>
    <cellStyle name="Normal 95 7 10" xfId="23111" xr:uid="{00000000-0005-0000-0000-0000535A0000}"/>
    <cellStyle name="Normal 95 7 10 2" xfId="23112" xr:uid="{00000000-0005-0000-0000-0000545A0000}"/>
    <cellStyle name="Normal 95 7 2" xfId="23113" xr:uid="{00000000-0005-0000-0000-0000555A0000}"/>
    <cellStyle name="Normal 95 7 2 10" xfId="23114" xr:uid="{00000000-0005-0000-0000-0000565A0000}"/>
    <cellStyle name="Normal 95 7 2 10 2" xfId="23115" xr:uid="{00000000-0005-0000-0000-0000575A0000}"/>
    <cellStyle name="Normal 95 7 2 2" xfId="23116" xr:uid="{00000000-0005-0000-0000-0000585A0000}"/>
    <cellStyle name="Normal 95 7 2 2 2" xfId="23117" xr:uid="{00000000-0005-0000-0000-0000595A0000}"/>
    <cellStyle name="Normal 95 7 2 2 2 2" xfId="23118" xr:uid="{00000000-0005-0000-0000-00005A5A0000}"/>
    <cellStyle name="Normal 95 7 2 2 2 2 2" xfId="23119" xr:uid="{00000000-0005-0000-0000-00005B5A0000}"/>
    <cellStyle name="Normal 95 7 2 2 2 2 2 2" xfId="23120" xr:uid="{00000000-0005-0000-0000-00005C5A0000}"/>
    <cellStyle name="Normal 95 7 2 2 2 2 2 2 2" xfId="23121" xr:uid="{00000000-0005-0000-0000-00005D5A0000}"/>
    <cellStyle name="Normal 95 7 2 2 2 2 2 2 2 2" xfId="23122" xr:uid="{00000000-0005-0000-0000-00005E5A0000}"/>
    <cellStyle name="Normal 95 7 2 2 2 2 2 3" xfId="23123" xr:uid="{00000000-0005-0000-0000-00005F5A0000}"/>
    <cellStyle name="Normal 95 7 2 2 2 2 3" xfId="23124" xr:uid="{00000000-0005-0000-0000-0000605A0000}"/>
    <cellStyle name="Normal 95 7 2 2 2 2 4" xfId="23125" xr:uid="{00000000-0005-0000-0000-0000615A0000}"/>
    <cellStyle name="Normal 95 7 2 2 2 2 4 2" xfId="23126" xr:uid="{00000000-0005-0000-0000-0000625A0000}"/>
    <cellStyle name="Normal 95 7 2 2 2 3" xfId="23127" xr:uid="{00000000-0005-0000-0000-0000635A0000}"/>
    <cellStyle name="Normal 95 7 2 2 2 3 2" xfId="23128" xr:uid="{00000000-0005-0000-0000-0000645A0000}"/>
    <cellStyle name="Normal 95 7 2 2 2 3 2 2" xfId="23129" xr:uid="{00000000-0005-0000-0000-0000655A0000}"/>
    <cellStyle name="Normal 95 7 2 2 2 3 2 2 2" xfId="23130" xr:uid="{00000000-0005-0000-0000-0000665A0000}"/>
    <cellStyle name="Normal 95 7 2 2 2 3 3" xfId="23131" xr:uid="{00000000-0005-0000-0000-0000675A0000}"/>
    <cellStyle name="Normal 95 7 2 2 2 4" xfId="23132" xr:uid="{00000000-0005-0000-0000-0000685A0000}"/>
    <cellStyle name="Normal 95 7 2 2 2 4 2" xfId="23133" xr:uid="{00000000-0005-0000-0000-0000695A0000}"/>
    <cellStyle name="Normal 95 7 2 2 3" xfId="23134" xr:uid="{00000000-0005-0000-0000-00006A5A0000}"/>
    <cellStyle name="Normal 95 7 2 2 4" xfId="23135" xr:uid="{00000000-0005-0000-0000-00006B5A0000}"/>
    <cellStyle name="Normal 95 7 2 2 5" xfId="23136" xr:uid="{00000000-0005-0000-0000-00006C5A0000}"/>
    <cellStyle name="Normal 95 7 2 2 5 2" xfId="23137" xr:uid="{00000000-0005-0000-0000-00006D5A0000}"/>
    <cellStyle name="Normal 95 7 2 2 5 2 2" xfId="23138" xr:uid="{00000000-0005-0000-0000-00006E5A0000}"/>
    <cellStyle name="Normal 95 7 2 2 5 2 2 2" xfId="23139" xr:uid="{00000000-0005-0000-0000-00006F5A0000}"/>
    <cellStyle name="Normal 95 7 2 2 5 3" xfId="23140" xr:uid="{00000000-0005-0000-0000-0000705A0000}"/>
    <cellStyle name="Normal 95 7 2 2 6" xfId="23141" xr:uid="{00000000-0005-0000-0000-0000715A0000}"/>
    <cellStyle name="Normal 95 7 2 2 7" xfId="23142" xr:uid="{00000000-0005-0000-0000-0000725A0000}"/>
    <cellStyle name="Normal 95 7 2 2 7 2" xfId="23143" xr:uid="{00000000-0005-0000-0000-0000735A0000}"/>
    <cellStyle name="Normal 95 7 2 3" xfId="23144" xr:uid="{00000000-0005-0000-0000-0000745A0000}"/>
    <cellStyle name="Normal 95 7 2 4" xfId="23145" xr:uid="{00000000-0005-0000-0000-0000755A0000}"/>
    <cellStyle name="Normal 95 7 2 5" xfId="23146" xr:uid="{00000000-0005-0000-0000-0000765A0000}"/>
    <cellStyle name="Normal 95 7 2 6" xfId="23147" xr:uid="{00000000-0005-0000-0000-0000775A0000}"/>
    <cellStyle name="Normal 95 7 2 6 2" xfId="23148" xr:uid="{00000000-0005-0000-0000-0000785A0000}"/>
    <cellStyle name="Normal 95 7 2 6 2 2" xfId="23149" xr:uid="{00000000-0005-0000-0000-0000795A0000}"/>
    <cellStyle name="Normal 95 7 2 6 2 2 2" xfId="23150" xr:uid="{00000000-0005-0000-0000-00007A5A0000}"/>
    <cellStyle name="Normal 95 7 2 6 2 2 2 2" xfId="23151" xr:uid="{00000000-0005-0000-0000-00007B5A0000}"/>
    <cellStyle name="Normal 95 7 2 6 2 2 2 2 2" xfId="23152" xr:uid="{00000000-0005-0000-0000-00007C5A0000}"/>
    <cellStyle name="Normal 95 7 2 6 2 2 3" xfId="23153" xr:uid="{00000000-0005-0000-0000-00007D5A0000}"/>
    <cellStyle name="Normal 95 7 2 6 2 3" xfId="23154" xr:uid="{00000000-0005-0000-0000-00007E5A0000}"/>
    <cellStyle name="Normal 95 7 2 6 2 4" xfId="23155" xr:uid="{00000000-0005-0000-0000-00007F5A0000}"/>
    <cellStyle name="Normal 95 7 2 6 2 4 2" xfId="23156" xr:uid="{00000000-0005-0000-0000-0000805A0000}"/>
    <cellStyle name="Normal 95 7 2 6 3" xfId="23157" xr:uid="{00000000-0005-0000-0000-0000815A0000}"/>
    <cellStyle name="Normal 95 7 2 6 3 2" xfId="23158" xr:uid="{00000000-0005-0000-0000-0000825A0000}"/>
    <cellStyle name="Normal 95 7 2 6 3 2 2" xfId="23159" xr:uid="{00000000-0005-0000-0000-0000835A0000}"/>
    <cellStyle name="Normal 95 7 2 6 3 2 2 2" xfId="23160" xr:uid="{00000000-0005-0000-0000-0000845A0000}"/>
    <cellStyle name="Normal 95 7 2 6 3 3" xfId="23161" xr:uid="{00000000-0005-0000-0000-0000855A0000}"/>
    <cellStyle name="Normal 95 7 2 6 4" xfId="23162" xr:uid="{00000000-0005-0000-0000-0000865A0000}"/>
    <cellStyle name="Normal 95 7 2 6 4 2" xfId="23163" xr:uid="{00000000-0005-0000-0000-0000875A0000}"/>
    <cellStyle name="Normal 95 7 2 7" xfId="23164" xr:uid="{00000000-0005-0000-0000-0000885A0000}"/>
    <cellStyle name="Normal 95 7 2 8" xfId="23165" xr:uid="{00000000-0005-0000-0000-0000895A0000}"/>
    <cellStyle name="Normal 95 7 2 8 2" xfId="23166" xr:uid="{00000000-0005-0000-0000-00008A5A0000}"/>
    <cellStyle name="Normal 95 7 2 8 2 2" xfId="23167" xr:uid="{00000000-0005-0000-0000-00008B5A0000}"/>
    <cellStyle name="Normal 95 7 2 8 2 2 2" xfId="23168" xr:uid="{00000000-0005-0000-0000-00008C5A0000}"/>
    <cellStyle name="Normal 95 7 2 8 3" xfId="23169" xr:uid="{00000000-0005-0000-0000-00008D5A0000}"/>
    <cellStyle name="Normal 95 7 2 9" xfId="23170" xr:uid="{00000000-0005-0000-0000-00008E5A0000}"/>
    <cellStyle name="Normal 95 7 3" xfId="23171" xr:uid="{00000000-0005-0000-0000-00008F5A0000}"/>
    <cellStyle name="Normal 95 7 3 2" xfId="23172" xr:uid="{00000000-0005-0000-0000-0000905A0000}"/>
    <cellStyle name="Normal 95 7 3 2 2" xfId="23173" xr:uid="{00000000-0005-0000-0000-0000915A0000}"/>
    <cellStyle name="Normal 95 7 3 2 2 2" xfId="23174" xr:uid="{00000000-0005-0000-0000-0000925A0000}"/>
    <cellStyle name="Normal 95 7 3 2 2 2 2" xfId="23175" xr:uid="{00000000-0005-0000-0000-0000935A0000}"/>
    <cellStyle name="Normal 95 7 3 2 2 2 2 2" xfId="23176" xr:uid="{00000000-0005-0000-0000-0000945A0000}"/>
    <cellStyle name="Normal 95 7 3 2 2 2 2 2 2" xfId="23177" xr:uid="{00000000-0005-0000-0000-0000955A0000}"/>
    <cellStyle name="Normal 95 7 3 2 2 2 3" xfId="23178" xr:uid="{00000000-0005-0000-0000-0000965A0000}"/>
    <cellStyle name="Normal 95 7 3 2 2 3" xfId="23179" xr:uid="{00000000-0005-0000-0000-0000975A0000}"/>
    <cellStyle name="Normal 95 7 3 2 2 4" xfId="23180" xr:uid="{00000000-0005-0000-0000-0000985A0000}"/>
    <cellStyle name="Normal 95 7 3 2 2 4 2" xfId="23181" xr:uid="{00000000-0005-0000-0000-0000995A0000}"/>
    <cellStyle name="Normal 95 7 3 2 3" xfId="23182" xr:uid="{00000000-0005-0000-0000-00009A5A0000}"/>
    <cellStyle name="Normal 95 7 3 2 3 2" xfId="23183" xr:uid="{00000000-0005-0000-0000-00009B5A0000}"/>
    <cellStyle name="Normal 95 7 3 2 3 2 2" xfId="23184" xr:uid="{00000000-0005-0000-0000-00009C5A0000}"/>
    <cellStyle name="Normal 95 7 3 2 3 2 2 2" xfId="23185" xr:uid="{00000000-0005-0000-0000-00009D5A0000}"/>
    <cellStyle name="Normal 95 7 3 2 3 3" xfId="23186" xr:uid="{00000000-0005-0000-0000-00009E5A0000}"/>
    <cellStyle name="Normal 95 7 3 2 4" xfId="23187" xr:uid="{00000000-0005-0000-0000-00009F5A0000}"/>
    <cellStyle name="Normal 95 7 3 2 4 2" xfId="23188" xr:uid="{00000000-0005-0000-0000-0000A05A0000}"/>
    <cellStyle name="Normal 95 7 3 3" xfId="23189" xr:uid="{00000000-0005-0000-0000-0000A15A0000}"/>
    <cellStyle name="Normal 95 7 3 4" xfId="23190" xr:uid="{00000000-0005-0000-0000-0000A25A0000}"/>
    <cellStyle name="Normal 95 7 3 5" xfId="23191" xr:uid="{00000000-0005-0000-0000-0000A35A0000}"/>
    <cellStyle name="Normal 95 7 3 5 2" xfId="23192" xr:uid="{00000000-0005-0000-0000-0000A45A0000}"/>
    <cellStyle name="Normal 95 7 3 5 2 2" xfId="23193" xr:uid="{00000000-0005-0000-0000-0000A55A0000}"/>
    <cellStyle name="Normal 95 7 3 5 2 2 2" xfId="23194" xr:uid="{00000000-0005-0000-0000-0000A65A0000}"/>
    <cellStyle name="Normal 95 7 3 5 3" xfId="23195" xr:uid="{00000000-0005-0000-0000-0000A75A0000}"/>
    <cellStyle name="Normal 95 7 3 6" xfId="23196" xr:uid="{00000000-0005-0000-0000-0000A85A0000}"/>
    <cellStyle name="Normal 95 7 3 7" xfId="23197" xr:uid="{00000000-0005-0000-0000-0000A95A0000}"/>
    <cellStyle name="Normal 95 7 3 7 2" xfId="23198" xr:uid="{00000000-0005-0000-0000-0000AA5A0000}"/>
    <cellStyle name="Normal 95 7 4" xfId="23199" xr:uid="{00000000-0005-0000-0000-0000AB5A0000}"/>
    <cellStyle name="Normal 95 7 5" xfId="23200" xr:uid="{00000000-0005-0000-0000-0000AC5A0000}"/>
    <cellStyle name="Normal 95 7 6" xfId="23201" xr:uid="{00000000-0005-0000-0000-0000AD5A0000}"/>
    <cellStyle name="Normal 95 7 6 2" xfId="23202" xr:uid="{00000000-0005-0000-0000-0000AE5A0000}"/>
    <cellStyle name="Normal 95 7 6 2 2" xfId="23203" xr:uid="{00000000-0005-0000-0000-0000AF5A0000}"/>
    <cellStyle name="Normal 95 7 6 2 2 2" xfId="23204" xr:uid="{00000000-0005-0000-0000-0000B05A0000}"/>
    <cellStyle name="Normal 95 7 6 2 2 2 2" xfId="23205" xr:uid="{00000000-0005-0000-0000-0000B15A0000}"/>
    <cellStyle name="Normal 95 7 6 2 2 2 2 2" xfId="23206" xr:uid="{00000000-0005-0000-0000-0000B25A0000}"/>
    <cellStyle name="Normal 95 7 6 2 2 3" xfId="23207" xr:uid="{00000000-0005-0000-0000-0000B35A0000}"/>
    <cellStyle name="Normal 95 7 6 2 3" xfId="23208" xr:uid="{00000000-0005-0000-0000-0000B45A0000}"/>
    <cellStyle name="Normal 95 7 6 2 4" xfId="23209" xr:uid="{00000000-0005-0000-0000-0000B55A0000}"/>
    <cellStyle name="Normal 95 7 6 2 4 2" xfId="23210" xr:uid="{00000000-0005-0000-0000-0000B65A0000}"/>
    <cellStyle name="Normal 95 7 6 3" xfId="23211" xr:uid="{00000000-0005-0000-0000-0000B75A0000}"/>
    <cellStyle name="Normal 95 7 6 3 2" xfId="23212" xr:uid="{00000000-0005-0000-0000-0000B85A0000}"/>
    <cellStyle name="Normal 95 7 6 3 2 2" xfId="23213" xr:uid="{00000000-0005-0000-0000-0000B95A0000}"/>
    <cellStyle name="Normal 95 7 6 3 2 2 2" xfId="23214" xr:uid="{00000000-0005-0000-0000-0000BA5A0000}"/>
    <cellStyle name="Normal 95 7 6 3 3" xfId="23215" xr:uid="{00000000-0005-0000-0000-0000BB5A0000}"/>
    <cellStyle name="Normal 95 7 6 4" xfId="23216" xr:uid="{00000000-0005-0000-0000-0000BC5A0000}"/>
    <cellStyle name="Normal 95 7 6 4 2" xfId="23217" xr:uid="{00000000-0005-0000-0000-0000BD5A0000}"/>
    <cellStyle name="Normal 95 7 7" xfId="23218" xr:uid="{00000000-0005-0000-0000-0000BE5A0000}"/>
    <cellStyle name="Normal 95 7 8" xfId="23219" xr:uid="{00000000-0005-0000-0000-0000BF5A0000}"/>
    <cellStyle name="Normal 95 7 8 2" xfId="23220" xr:uid="{00000000-0005-0000-0000-0000C05A0000}"/>
    <cellStyle name="Normal 95 7 8 2 2" xfId="23221" xr:uid="{00000000-0005-0000-0000-0000C15A0000}"/>
    <cellStyle name="Normal 95 7 8 2 2 2" xfId="23222" xr:uid="{00000000-0005-0000-0000-0000C25A0000}"/>
    <cellStyle name="Normal 95 7 8 3" xfId="23223" xr:uid="{00000000-0005-0000-0000-0000C35A0000}"/>
    <cellStyle name="Normal 95 7 9" xfId="23224" xr:uid="{00000000-0005-0000-0000-0000C45A0000}"/>
    <cellStyle name="Normal 95 8" xfId="23225" xr:uid="{00000000-0005-0000-0000-0000C55A0000}"/>
    <cellStyle name="Normal 95 8 2" xfId="23226" xr:uid="{00000000-0005-0000-0000-0000C65A0000}"/>
    <cellStyle name="Normal 95 8 2 2" xfId="23227" xr:uid="{00000000-0005-0000-0000-0000C75A0000}"/>
    <cellStyle name="Normal 95 8 2 2 2" xfId="23228" xr:uid="{00000000-0005-0000-0000-0000C85A0000}"/>
    <cellStyle name="Normal 95 8 2 2 2 2" xfId="23229" xr:uid="{00000000-0005-0000-0000-0000C95A0000}"/>
    <cellStyle name="Normal 95 8 2 2 2 2 2" xfId="23230" xr:uid="{00000000-0005-0000-0000-0000CA5A0000}"/>
    <cellStyle name="Normal 95 8 2 2 2 2 2 2" xfId="23231" xr:uid="{00000000-0005-0000-0000-0000CB5A0000}"/>
    <cellStyle name="Normal 95 8 2 2 2 3" xfId="23232" xr:uid="{00000000-0005-0000-0000-0000CC5A0000}"/>
    <cellStyle name="Normal 95 8 2 2 3" xfId="23233" xr:uid="{00000000-0005-0000-0000-0000CD5A0000}"/>
    <cellStyle name="Normal 95 8 2 2 4" xfId="23234" xr:uid="{00000000-0005-0000-0000-0000CE5A0000}"/>
    <cellStyle name="Normal 95 8 2 2 4 2" xfId="23235" xr:uid="{00000000-0005-0000-0000-0000CF5A0000}"/>
    <cellStyle name="Normal 95 8 2 3" xfId="23236" xr:uid="{00000000-0005-0000-0000-0000D05A0000}"/>
    <cellStyle name="Normal 95 8 2 3 2" xfId="23237" xr:uid="{00000000-0005-0000-0000-0000D15A0000}"/>
    <cellStyle name="Normal 95 8 2 3 2 2" xfId="23238" xr:uid="{00000000-0005-0000-0000-0000D25A0000}"/>
    <cellStyle name="Normal 95 8 2 3 2 2 2" xfId="23239" xr:uid="{00000000-0005-0000-0000-0000D35A0000}"/>
    <cellStyle name="Normal 95 8 2 3 3" xfId="23240" xr:uid="{00000000-0005-0000-0000-0000D45A0000}"/>
    <cellStyle name="Normal 95 8 2 4" xfId="23241" xr:uid="{00000000-0005-0000-0000-0000D55A0000}"/>
    <cellStyle name="Normal 95 8 2 4 2" xfId="23242" xr:uid="{00000000-0005-0000-0000-0000D65A0000}"/>
    <cellStyle name="Normal 95 8 3" xfId="23243" xr:uid="{00000000-0005-0000-0000-0000D75A0000}"/>
    <cellStyle name="Normal 95 8 4" xfId="23244" xr:uid="{00000000-0005-0000-0000-0000D85A0000}"/>
    <cellStyle name="Normal 95 8 5" xfId="23245" xr:uid="{00000000-0005-0000-0000-0000D95A0000}"/>
    <cellStyle name="Normal 95 8 5 2" xfId="23246" xr:uid="{00000000-0005-0000-0000-0000DA5A0000}"/>
    <cellStyle name="Normal 95 8 5 2 2" xfId="23247" xr:uid="{00000000-0005-0000-0000-0000DB5A0000}"/>
    <cellStyle name="Normal 95 8 5 2 2 2" xfId="23248" xr:uid="{00000000-0005-0000-0000-0000DC5A0000}"/>
    <cellStyle name="Normal 95 8 5 3" xfId="23249" xr:uid="{00000000-0005-0000-0000-0000DD5A0000}"/>
    <cellStyle name="Normal 95 8 6" xfId="23250" xr:uid="{00000000-0005-0000-0000-0000DE5A0000}"/>
    <cellStyle name="Normal 95 8 7" xfId="23251" xr:uid="{00000000-0005-0000-0000-0000DF5A0000}"/>
    <cellStyle name="Normal 95 8 7 2" xfId="23252" xr:uid="{00000000-0005-0000-0000-0000E05A0000}"/>
    <cellStyle name="Normal 95 9" xfId="23253" xr:uid="{00000000-0005-0000-0000-0000E15A0000}"/>
    <cellStyle name="Normal 96" xfId="23254" xr:uid="{00000000-0005-0000-0000-0000E25A0000}"/>
    <cellStyle name="Normal 97" xfId="24952" xr:uid="{00000000-0005-0000-0000-0000E35A0000}"/>
    <cellStyle name="Normal 97 2" xfId="25563" xr:uid="{5EA9AB2C-FADA-4837-B773-991A10EDF5B3}"/>
    <cellStyle name="Normal 98" xfId="24953" xr:uid="{00000000-0005-0000-0000-0000E45A0000}"/>
    <cellStyle name="Normal 98 2" xfId="25564" xr:uid="{91F4BFF3-D8C5-41F2-A378-10D972B2A3B1}"/>
    <cellStyle name="Normal 99" xfId="23255" xr:uid="{00000000-0005-0000-0000-0000E55A0000}"/>
    <cellStyle name="Normal 99 2" xfId="23256" xr:uid="{00000000-0005-0000-0000-0000E65A0000}"/>
    <cellStyle name="Normal 99 3" xfId="23257" xr:uid="{00000000-0005-0000-0000-0000E75A0000}"/>
    <cellStyle name="Normal 99 4" xfId="23258" xr:uid="{00000000-0005-0000-0000-0000E85A0000}"/>
    <cellStyle name="Normal 99 5" xfId="23259" xr:uid="{00000000-0005-0000-0000-0000E95A0000}"/>
    <cellStyle name="Normal 99 6" xfId="23260" xr:uid="{00000000-0005-0000-0000-0000EA5A0000}"/>
    <cellStyle name="Normal 99 7" xfId="23261" xr:uid="{00000000-0005-0000-0000-0000EB5A0000}"/>
    <cellStyle name="Normal1" xfId="23262" xr:uid="{00000000-0005-0000-0000-0000ED5A0000}"/>
    <cellStyle name="Normal1 2" xfId="23263" xr:uid="{00000000-0005-0000-0000-0000EE5A0000}"/>
    <cellStyle name="Normal1 3" xfId="23264" xr:uid="{00000000-0005-0000-0000-0000EF5A0000}"/>
    <cellStyle name="Normal1 4" xfId="23265" xr:uid="{00000000-0005-0000-0000-0000F05A0000}"/>
    <cellStyle name="Normal1 5" xfId="23266" xr:uid="{00000000-0005-0000-0000-0000F15A0000}"/>
    <cellStyle name="Normal1 6" xfId="23267" xr:uid="{00000000-0005-0000-0000-0000F25A0000}"/>
    <cellStyle name="Normal1 7" xfId="23268" xr:uid="{00000000-0005-0000-0000-0000F35A0000}"/>
    <cellStyle name="Normal3" xfId="23269" xr:uid="{00000000-0005-0000-0000-0000F45A0000}"/>
    <cellStyle name="Normal3 2" xfId="23270" xr:uid="{00000000-0005-0000-0000-0000F55A0000}"/>
    <cellStyle name="Normal3 3" xfId="23271" xr:uid="{00000000-0005-0000-0000-0000F65A0000}"/>
    <cellStyle name="Normal3 4" xfId="23272" xr:uid="{00000000-0005-0000-0000-0000F75A0000}"/>
    <cellStyle name="Normal3 5" xfId="23273" xr:uid="{00000000-0005-0000-0000-0000F85A0000}"/>
    <cellStyle name="Normal3 6" xfId="23274" xr:uid="{00000000-0005-0000-0000-0000F95A0000}"/>
    <cellStyle name="Normal3 7" xfId="23275" xr:uid="{00000000-0005-0000-0000-0000FA5A0000}"/>
    <cellStyle name="Normalno" xfId="0" builtinId="0"/>
    <cellStyle name="Normalno 2" xfId="2" xr:uid="{00000000-0005-0000-0000-0000FB5A0000}"/>
    <cellStyle name="Normalno 2 2" xfId="8" xr:uid="{00000000-0005-0000-0000-0000FC5A0000}"/>
    <cellStyle name="Normalno 3" xfId="6" xr:uid="{00000000-0005-0000-0000-0000FD5A0000}"/>
    <cellStyle name="Normalno 3 2" xfId="24942" xr:uid="{00000000-0005-0000-0000-0000FE5A0000}"/>
    <cellStyle name="Normalno 3 3" xfId="24965" xr:uid="{00000000-0005-0000-0000-0000FF5A0000}"/>
    <cellStyle name="Normalno 3 3 2" xfId="25569" xr:uid="{B7F58563-968A-4E0B-BBF9-279B451E260D}"/>
    <cellStyle name="Normalno 7" xfId="10" xr:uid="{00000000-0005-0000-0000-0000005B0000}"/>
    <cellStyle name="Note 2" xfId="23276" xr:uid="{00000000-0005-0000-0000-0000015B0000}"/>
    <cellStyle name="Note 2 2" xfId="23277" xr:uid="{00000000-0005-0000-0000-0000025B0000}"/>
    <cellStyle name="Note 2 3" xfId="23278" xr:uid="{00000000-0005-0000-0000-0000035B0000}"/>
    <cellStyle name="Note 2 4" xfId="23279" xr:uid="{00000000-0005-0000-0000-0000045B0000}"/>
    <cellStyle name="Note 2 4 2" xfId="25417" xr:uid="{D1F15929-C160-495B-9A21-8086CFC71AC1}"/>
    <cellStyle name="Note 2 5" xfId="23280" xr:uid="{00000000-0005-0000-0000-0000055B0000}"/>
    <cellStyle name="Note 2 5 2" xfId="25416" xr:uid="{D77AB9D1-17CF-4D59-99A9-4A733DE8C118}"/>
    <cellStyle name="Note 2 6" xfId="23281" xr:uid="{00000000-0005-0000-0000-0000065B0000}"/>
    <cellStyle name="Note 2 6 2" xfId="25415" xr:uid="{24529587-0D33-4103-B32C-9311EEE64151}"/>
    <cellStyle name="Note 2 7" xfId="23282" xr:uid="{00000000-0005-0000-0000-0000075B0000}"/>
    <cellStyle name="Note 3" xfId="23283" xr:uid="{00000000-0005-0000-0000-0000085B0000}"/>
    <cellStyle name="Note 3 10" xfId="23284" xr:uid="{00000000-0005-0000-0000-0000095B0000}"/>
    <cellStyle name="Note 3 10 2" xfId="23285" xr:uid="{00000000-0005-0000-0000-00000A5B0000}"/>
    <cellStyle name="Note 3 10 3" xfId="23286" xr:uid="{00000000-0005-0000-0000-00000B5B0000}"/>
    <cellStyle name="Note 3 10 4" xfId="23287" xr:uid="{00000000-0005-0000-0000-00000C5B0000}"/>
    <cellStyle name="Note 3 10 4 2" xfId="25414" xr:uid="{85EEE207-8513-4042-BAAE-77069F910D91}"/>
    <cellStyle name="Note 3 10 5" xfId="23288" xr:uid="{00000000-0005-0000-0000-00000D5B0000}"/>
    <cellStyle name="Note 3 10 5 2" xfId="25413" xr:uid="{E2629FD7-0BA0-49CA-990E-E273052DEC37}"/>
    <cellStyle name="Note 3 10 6" xfId="23289" xr:uid="{00000000-0005-0000-0000-00000E5B0000}"/>
    <cellStyle name="Note 3 11" xfId="23290" xr:uid="{00000000-0005-0000-0000-00000F5B0000}"/>
    <cellStyle name="Note 3 11 2" xfId="23291" xr:uid="{00000000-0005-0000-0000-0000105B0000}"/>
    <cellStyle name="Note 3 11 3" xfId="23292" xr:uid="{00000000-0005-0000-0000-0000115B0000}"/>
    <cellStyle name="Note 3 11 4" xfId="23293" xr:uid="{00000000-0005-0000-0000-0000125B0000}"/>
    <cellStyle name="Note 3 11 4 2" xfId="25412" xr:uid="{3FE5059C-E270-4F5B-B1AF-469A3BACA5C2}"/>
    <cellStyle name="Note 3 11 5" xfId="23294" xr:uid="{00000000-0005-0000-0000-0000135B0000}"/>
    <cellStyle name="Note 3 11 5 2" xfId="25411" xr:uid="{82DEC11F-4F5C-4BAD-A751-8DD9CA11793F}"/>
    <cellStyle name="Note 3 11 6" xfId="23295" xr:uid="{00000000-0005-0000-0000-0000145B0000}"/>
    <cellStyle name="Note 3 12" xfId="23296" xr:uid="{00000000-0005-0000-0000-0000155B0000}"/>
    <cellStyle name="Note 3 12 2" xfId="23297" xr:uid="{00000000-0005-0000-0000-0000165B0000}"/>
    <cellStyle name="Note 3 12 3" xfId="23298" xr:uid="{00000000-0005-0000-0000-0000175B0000}"/>
    <cellStyle name="Note 3 12 4" xfId="23299" xr:uid="{00000000-0005-0000-0000-0000185B0000}"/>
    <cellStyle name="Note 3 12 4 2" xfId="25410" xr:uid="{96EADC9F-1FC5-474A-B581-F513A48FA97C}"/>
    <cellStyle name="Note 3 12 5" xfId="23300" xr:uid="{00000000-0005-0000-0000-0000195B0000}"/>
    <cellStyle name="Note 3 12 5 2" xfId="25409" xr:uid="{26299B2C-521B-41D5-8B23-FF3024C435DE}"/>
    <cellStyle name="Note 3 12 6" xfId="23301" xr:uid="{00000000-0005-0000-0000-00001A5B0000}"/>
    <cellStyle name="Note 3 13" xfId="23302" xr:uid="{00000000-0005-0000-0000-00001B5B0000}"/>
    <cellStyle name="Note 3 13 2" xfId="23303" xr:uid="{00000000-0005-0000-0000-00001C5B0000}"/>
    <cellStyle name="Note 3 13 3" xfId="23304" xr:uid="{00000000-0005-0000-0000-00001D5B0000}"/>
    <cellStyle name="Note 3 13 4" xfId="23305" xr:uid="{00000000-0005-0000-0000-00001E5B0000}"/>
    <cellStyle name="Note 3 13 4 2" xfId="25408" xr:uid="{DD8C01F2-39CB-44F6-B538-6438D9A078C4}"/>
    <cellStyle name="Note 3 13 5" xfId="23306" xr:uid="{00000000-0005-0000-0000-00001F5B0000}"/>
    <cellStyle name="Note 3 13 5 2" xfId="25407" xr:uid="{EAE13276-3634-423E-BB86-D4C3C4F0FA2A}"/>
    <cellStyle name="Note 3 13 6" xfId="23307" xr:uid="{00000000-0005-0000-0000-0000205B0000}"/>
    <cellStyle name="Note 3 14" xfId="23308" xr:uid="{00000000-0005-0000-0000-0000215B0000}"/>
    <cellStyle name="Note 3 14 2" xfId="23309" xr:uid="{00000000-0005-0000-0000-0000225B0000}"/>
    <cellStyle name="Note 3 14 3" xfId="23310" xr:uid="{00000000-0005-0000-0000-0000235B0000}"/>
    <cellStyle name="Note 3 14 4" xfId="23311" xr:uid="{00000000-0005-0000-0000-0000245B0000}"/>
    <cellStyle name="Note 3 14 4 2" xfId="25406" xr:uid="{9FB01B20-D13B-490B-AC17-0F41C20A87A8}"/>
    <cellStyle name="Note 3 14 5" xfId="23312" xr:uid="{00000000-0005-0000-0000-0000255B0000}"/>
    <cellStyle name="Note 3 14 5 2" xfId="25405" xr:uid="{BA484C58-814C-4921-8317-14D7CCDE9BA8}"/>
    <cellStyle name="Note 3 14 6" xfId="23313" xr:uid="{00000000-0005-0000-0000-0000265B0000}"/>
    <cellStyle name="Note 3 15" xfId="23314" xr:uid="{00000000-0005-0000-0000-0000275B0000}"/>
    <cellStyle name="Note 3 15 2" xfId="23315" xr:uid="{00000000-0005-0000-0000-0000285B0000}"/>
    <cellStyle name="Note 3 15 3" xfId="23316" xr:uid="{00000000-0005-0000-0000-0000295B0000}"/>
    <cellStyle name="Note 3 15 4" xfId="23317" xr:uid="{00000000-0005-0000-0000-00002A5B0000}"/>
    <cellStyle name="Note 3 15 4 2" xfId="25404" xr:uid="{AA6FCDB5-CE7C-4E2B-8F55-B7E9AC23FA62}"/>
    <cellStyle name="Note 3 15 5" xfId="23318" xr:uid="{00000000-0005-0000-0000-00002B5B0000}"/>
    <cellStyle name="Note 3 15 5 2" xfId="25403" xr:uid="{8622BCBC-D8FA-4500-8FB0-27705DB7840F}"/>
    <cellStyle name="Note 3 15 6" xfId="23319" xr:uid="{00000000-0005-0000-0000-00002C5B0000}"/>
    <cellStyle name="Note 3 16" xfId="23320" xr:uid="{00000000-0005-0000-0000-00002D5B0000}"/>
    <cellStyle name="Note 3 16 2" xfId="23321" xr:uid="{00000000-0005-0000-0000-00002E5B0000}"/>
    <cellStyle name="Note 3 16 3" xfId="23322" xr:uid="{00000000-0005-0000-0000-00002F5B0000}"/>
    <cellStyle name="Note 3 16 4" xfId="23323" xr:uid="{00000000-0005-0000-0000-0000305B0000}"/>
    <cellStyle name="Note 3 16 4 2" xfId="25402" xr:uid="{0B61BBE8-708B-47B7-8269-46439342032C}"/>
    <cellStyle name="Note 3 16 5" xfId="23324" xr:uid="{00000000-0005-0000-0000-0000315B0000}"/>
    <cellStyle name="Note 3 16 5 2" xfId="25401" xr:uid="{3D71935C-5527-41E5-B09F-A7F2C4F61C84}"/>
    <cellStyle name="Note 3 16 6" xfId="23325" xr:uid="{00000000-0005-0000-0000-0000325B0000}"/>
    <cellStyle name="Note 3 17" xfId="23326" xr:uid="{00000000-0005-0000-0000-0000335B0000}"/>
    <cellStyle name="Note 3 17 2" xfId="23327" xr:uid="{00000000-0005-0000-0000-0000345B0000}"/>
    <cellStyle name="Note 3 17 3" xfId="23328" xr:uid="{00000000-0005-0000-0000-0000355B0000}"/>
    <cellStyle name="Note 3 17 4" xfId="23329" xr:uid="{00000000-0005-0000-0000-0000365B0000}"/>
    <cellStyle name="Note 3 17 4 2" xfId="25400" xr:uid="{5B26FD59-AE19-439B-A487-64E5487CC5BC}"/>
    <cellStyle name="Note 3 17 5" xfId="23330" xr:uid="{00000000-0005-0000-0000-0000375B0000}"/>
    <cellStyle name="Note 3 17 5 2" xfId="25399" xr:uid="{9AA3B36C-100F-4C26-84BD-D36B3599928E}"/>
    <cellStyle name="Note 3 17 6" xfId="23331" xr:uid="{00000000-0005-0000-0000-0000385B0000}"/>
    <cellStyle name="Note 3 18" xfId="23332" xr:uid="{00000000-0005-0000-0000-0000395B0000}"/>
    <cellStyle name="Note 3 18 2" xfId="23333" xr:uid="{00000000-0005-0000-0000-00003A5B0000}"/>
    <cellStyle name="Note 3 18 3" xfId="23334" xr:uid="{00000000-0005-0000-0000-00003B5B0000}"/>
    <cellStyle name="Note 3 18 4" xfId="23335" xr:uid="{00000000-0005-0000-0000-00003C5B0000}"/>
    <cellStyle name="Note 3 18 4 2" xfId="25398" xr:uid="{1A24EC85-BD09-4187-B0B6-84DCFF12B1C0}"/>
    <cellStyle name="Note 3 18 5" xfId="23336" xr:uid="{00000000-0005-0000-0000-00003D5B0000}"/>
    <cellStyle name="Note 3 18 5 2" xfId="25397" xr:uid="{1004C57D-3903-4324-91BF-E3EC56077080}"/>
    <cellStyle name="Note 3 18 6" xfId="23337" xr:uid="{00000000-0005-0000-0000-00003E5B0000}"/>
    <cellStyle name="Note 3 19" xfId="23338" xr:uid="{00000000-0005-0000-0000-00003F5B0000}"/>
    <cellStyle name="Note 3 19 2" xfId="23339" xr:uid="{00000000-0005-0000-0000-0000405B0000}"/>
    <cellStyle name="Note 3 19 3" xfId="23340" xr:uid="{00000000-0005-0000-0000-0000415B0000}"/>
    <cellStyle name="Note 3 19 4" xfId="23341" xr:uid="{00000000-0005-0000-0000-0000425B0000}"/>
    <cellStyle name="Note 3 19 4 2" xfId="25396" xr:uid="{2E23D91D-2C5F-4D8B-88C9-76A7562028B2}"/>
    <cellStyle name="Note 3 19 5" xfId="23342" xr:uid="{00000000-0005-0000-0000-0000435B0000}"/>
    <cellStyle name="Note 3 19 5 2" xfId="25395" xr:uid="{D4017AE0-5080-426D-99DF-9D7CCA08778E}"/>
    <cellStyle name="Note 3 19 6" xfId="23343" xr:uid="{00000000-0005-0000-0000-0000445B0000}"/>
    <cellStyle name="Note 3 2" xfId="23344" xr:uid="{00000000-0005-0000-0000-0000455B0000}"/>
    <cellStyle name="Note 3 2 2" xfId="23345" xr:uid="{00000000-0005-0000-0000-0000465B0000}"/>
    <cellStyle name="Note 3 2 3" xfId="23346" xr:uid="{00000000-0005-0000-0000-0000475B0000}"/>
    <cellStyle name="Note 3 2 4" xfId="23347" xr:uid="{00000000-0005-0000-0000-0000485B0000}"/>
    <cellStyle name="Note 3 2 4 2" xfId="25394" xr:uid="{50BF45B2-75A8-4A3A-98D9-864AA99C65EB}"/>
    <cellStyle name="Note 3 2 5" xfId="23348" xr:uid="{00000000-0005-0000-0000-0000495B0000}"/>
    <cellStyle name="Note 3 2 5 2" xfId="25393" xr:uid="{BFF8EE3C-CACE-498F-A607-9CFE11FC084A}"/>
    <cellStyle name="Note 3 2 6" xfId="23349" xr:uid="{00000000-0005-0000-0000-00004A5B0000}"/>
    <cellStyle name="Note 3 20" xfId="23350" xr:uid="{00000000-0005-0000-0000-00004B5B0000}"/>
    <cellStyle name="Note 3 20 2" xfId="23351" xr:uid="{00000000-0005-0000-0000-00004C5B0000}"/>
    <cellStyle name="Note 3 20 3" xfId="23352" xr:uid="{00000000-0005-0000-0000-00004D5B0000}"/>
    <cellStyle name="Note 3 20 4" xfId="23353" xr:uid="{00000000-0005-0000-0000-00004E5B0000}"/>
    <cellStyle name="Note 3 20 4 2" xfId="25392" xr:uid="{030C3D06-8933-4370-9B38-FB6E6BA8EF6F}"/>
    <cellStyle name="Note 3 20 5" xfId="23354" xr:uid="{00000000-0005-0000-0000-00004F5B0000}"/>
    <cellStyle name="Note 3 20 5 2" xfId="25391" xr:uid="{C96202FF-5CD7-4C76-9FF5-BCFA3B920E8A}"/>
    <cellStyle name="Note 3 20 6" xfId="23355" xr:uid="{00000000-0005-0000-0000-0000505B0000}"/>
    <cellStyle name="Note 3 21" xfId="23356" xr:uid="{00000000-0005-0000-0000-0000515B0000}"/>
    <cellStyle name="Note 3 21 2" xfId="23357" xr:uid="{00000000-0005-0000-0000-0000525B0000}"/>
    <cellStyle name="Note 3 21 3" xfId="23358" xr:uid="{00000000-0005-0000-0000-0000535B0000}"/>
    <cellStyle name="Note 3 21 4" xfId="23359" xr:uid="{00000000-0005-0000-0000-0000545B0000}"/>
    <cellStyle name="Note 3 21 4 2" xfId="25390" xr:uid="{35DEA00A-611D-4E28-AF49-127E96A109D1}"/>
    <cellStyle name="Note 3 21 5" xfId="23360" xr:uid="{00000000-0005-0000-0000-0000555B0000}"/>
    <cellStyle name="Note 3 21 5 2" xfId="25389" xr:uid="{C5608DFA-A415-4493-A1D2-270C4363B275}"/>
    <cellStyle name="Note 3 21 6" xfId="23361" xr:uid="{00000000-0005-0000-0000-0000565B0000}"/>
    <cellStyle name="Note 3 22" xfId="23362" xr:uid="{00000000-0005-0000-0000-0000575B0000}"/>
    <cellStyle name="Note 3 22 2" xfId="23363" xr:uid="{00000000-0005-0000-0000-0000585B0000}"/>
    <cellStyle name="Note 3 22 3" xfId="23364" xr:uid="{00000000-0005-0000-0000-0000595B0000}"/>
    <cellStyle name="Note 3 22 4" xfId="23365" xr:uid="{00000000-0005-0000-0000-00005A5B0000}"/>
    <cellStyle name="Note 3 22 4 2" xfId="25388" xr:uid="{C471E81A-4A3F-4560-9EFE-474D56E58423}"/>
    <cellStyle name="Note 3 22 5" xfId="23366" xr:uid="{00000000-0005-0000-0000-00005B5B0000}"/>
    <cellStyle name="Note 3 22 5 2" xfId="25387" xr:uid="{E7DFAA56-EA25-4013-B4F6-2B7C8C3B381C}"/>
    <cellStyle name="Note 3 22 6" xfId="23367" xr:uid="{00000000-0005-0000-0000-00005C5B0000}"/>
    <cellStyle name="Note 3 23" xfId="23368" xr:uid="{00000000-0005-0000-0000-00005D5B0000}"/>
    <cellStyle name="Note 3 23 2" xfId="23369" xr:uid="{00000000-0005-0000-0000-00005E5B0000}"/>
    <cellStyle name="Note 3 23 3" xfId="23370" xr:uid="{00000000-0005-0000-0000-00005F5B0000}"/>
    <cellStyle name="Note 3 23 4" xfId="23371" xr:uid="{00000000-0005-0000-0000-0000605B0000}"/>
    <cellStyle name="Note 3 23 4 2" xfId="25386" xr:uid="{E1C8EE24-747E-408C-86CC-649387666839}"/>
    <cellStyle name="Note 3 23 5" xfId="23372" xr:uid="{00000000-0005-0000-0000-0000615B0000}"/>
    <cellStyle name="Note 3 23 5 2" xfId="25385" xr:uid="{ECBB077A-5EC5-42E4-9713-BEBF3C82B5FC}"/>
    <cellStyle name="Note 3 23 6" xfId="23373" xr:uid="{00000000-0005-0000-0000-0000625B0000}"/>
    <cellStyle name="Note 3 24" xfId="23374" xr:uid="{00000000-0005-0000-0000-0000635B0000}"/>
    <cellStyle name="Note 3 24 2" xfId="23375" xr:uid="{00000000-0005-0000-0000-0000645B0000}"/>
    <cellStyle name="Note 3 24 2 2" xfId="25384" xr:uid="{90BBDFD0-A058-4001-9834-D032A322BDF4}"/>
    <cellStyle name="Note 3 24 3" xfId="23376" xr:uid="{00000000-0005-0000-0000-0000655B0000}"/>
    <cellStyle name="Note 3 24 3 2" xfId="25383" xr:uid="{305F4210-4B51-4F07-B9C3-EA697289F925}"/>
    <cellStyle name="Note 3 25" xfId="23377" xr:uid="{00000000-0005-0000-0000-0000665B0000}"/>
    <cellStyle name="Note 3 25 2" xfId="23378" xr:uid="{00000000-0005-0000-0000-0000675B0000}"/>
    <cellStyle name="Note 3 25 2 2" xfId="25382" xr:uid="{EB304E99-22F4-45B3-ACCD-41683F681A93}"/>
    <cellStyle name="Note 3 25 3" xfId="23379" xr:uid="{00000000-0005-0000-0000-0000685B0000}"/>
    <cellStyle name="Note 3 25 3 2" xfId="25381" xr:uid="{B3C5E20F-2753-406C-859B-55E941475DAF}"/>
    <cellStyle name="Note 3 26" xfId="23380" xr:uid="{00000000-0005-0000-0000-0000695B0000}"/>
    <cellStyle name="Note 3 26 2" xfId="25380" xr:uid="{0A0C8E0D-267C-4661-86E9-B4AB9A1EF757}"/>
    <cellStyle name="Note 3 27" xfId="23381" xr:uid="{00000000-0005-0000-0000-00006A5B0000}"/>
    <cellStyle name="Note 3 27 2" xfId="25379" xr:uid="{1851CC97-5833-4886-9585-AF5D1F059EE1}"/>
    <cellStyle name="Note 3 28" xfId="23382" xr:uid="{00000000-0005-0000-0000-00006B5B0000}"/>
    <cellStyle name="Note 3 28 2" xfId="25378" xr:uid="{10B102C1-0F16-4992-96F2-D1F7AC43A02F}"/>
    <cellStyle name="Note 3 29" xfId="23383" xr:uid="{00000000-0005-0000-0000-00006C5B0000}"/>
    <cellStyle name="Note 3 29 2" xfId="25377" xr:uid="{9F64B038-4C12-44DC-9711-1DF09EE744CC}"/>
    <cellStyle name="Note 3 3" xfId="23384" xr:uid="{00000000-0005-0000-0000-00006D5B0000}"/>
    <cellStyle name="Note 3 3 2" xfId="23385" xr:uid="{00000000-0005-0000-0000-00006E5B0000}"/>
    <cellStyle name="Note 3 3 3" xfId="23386" xr:uid="{00000000-0005-0000-0000-00006F5B0000}"/>
    <cellStyle name="Note 3 3 4" xfId="23387" xr:uid="{00000000-0005-0000-0000-0000705B0000}"/>
    <cellStyle name="Note 3 3 4 2" xfId="25376" xr:uid="{FBA3FEC4-4196-4D7A-BFC8-770D242E6119}"/>
    <cellStyle name="Note 3 3 5" xfId="23388" xr:uid="{00000000-0005-0000-0000-0000715B0000}"/>
    <cellStyle name="Note 3 3 5 2" xfId="25375" xr:uid="{84570B84-0B78-41C5-8F58-C7302B4A206A}"/>
    <cellStyle name="Note 3 3 6" xfId="23389" xr:uid="{00000000-0005-0000-0000-0000725B0000}"/>
    <cellStyle name="Note 3 30" xfId="23390" xr:uid="{00000000-0005-0000-0000-0000735B0000}"/>
    <cellStyle name="Note 3 30 2" xfId="25374" xr:uid="{F624BAE5-5BBB-4CC1-8E8D-6020FC18BF90}"/>
    <cellStyle name="Note 3 31" xfId="23391" xr:uid="{00000000-0005-0000-0000-0000745B0000}"/>
    <cellStyle name="Note 3 31 2" xfId="25373" xr:uid="{00B9FF5C-82EF-48B8-A536-5563FA95D237}"/>
    <cellStyle name="Note 3 32" xfId="23392" xr:uid="{00000000-0005-0000-0000-0000755B0000}"/>
    <cellStyle name="Note 3 32 2" xfId="25372" xr:uid="{7BBB3517-2B42-4F5C-9588-16FB1E2D19C3}"/>
    <cellStyle name="Note 3 33" xfId="23393" xr:uid="{00000000-0005-0000-0000-0000765B0000}"/>
    <cellStyle name="Note 3 4" xfId="23394" xr:uid="{00000000-0005-0000-0000-0000775B0000}"/>
    <cellStyle name="Note 3 4 2" xfId="23395" xr:uid="{00000000-0005-0000-0000-0000785B0000}"/>
    <cellStyle name="Note 3 4 3" xfId="23396" xr:uid="{00000000-0005-0000-0000-0000795B0000}"/>
    <cellStyle name="Note 3 4 4" xfId="23397" xr:uid="{00000000-0005-0000-0000-00007A5B0000}"/>
    <cellStyle name="Note 3 4 4 2" xfId="25371" xr:uid="{038323A8-9604-48A0-B0F5-C3B7123AFADF}"/>
    <cellStyle name="Note 3 4 5" xfId="23398" xr:uid="{00000000-0005-0000-0000-00007B5B0000}"/>
    <cellStyle name="Note 3 4 5 2" xfId="25370" xr:uid="{AB5D0E84-3831-4DD3-ADEE-D9CAD01B686C}"/>
    <cellStyle name="Note 3 4 6" xfId="23399" xr:uid="{00000000-0005-0000-0000-00007C5B0000}"/>
    <cellStyle name="Note 3 5" xfId="23400" xr:uid="{00000000-0005-0000-0000-00007D5B0000}"/>
    <cellStyle name="Note 3 5 2" xfId="23401" xr:uid="{00000000-0005-0000-0000-00007E5B0000}"/>
    <cellStyle name="Note 3 5 3" xfId="23402" xr:uid="{00000000-0005-0000-0000-00007F5B0000}"/>
    <cellStyle name="Note 3 5 4" xfId="23403" xr:uid="{00000000-0005-0000-0000-0000805B0000}"/>
    <cellStyle name="Note 3 5 4 2" xfId="25369" xr:uid="{1ABF97D5-5426-478D-9B64-3F862444E7A7}"/>
    <cellStyle name="Note 3 5 5" xfId="23404" xr:uid="{00000000-0005-0000-0000-0000815B0000}"/>
    <cellStyle name="Note 3 5 5 2" xfId="25368" xr:uid="{B33976B5-8F06-475B-A4E3-398AF9B905C2}"/>
    <cellStyle name="Note 3 5 6" xfId="23405" xr:uid="{00000000-0005-0000-0000-0000825B0000}"/>
    <cellStyle name="Note 3 6" xfId="23406" xr:uid="{00000000-0005-0000-0000-0000835B0000}"/>
    <cellStyle name="Note 3 6 2" xfId="23407" xr:uid="{00000000-0005-0000-0000-0000845B0000}"/>
    <cellStyle name="Note 3 6 3" xfId="23408" xr:uid="{00000000-0005-0000-0000-0000855B0000}"/>
    <cellStyle name="Note 3 6 4" xfId="23409" xr:uid="{00000000-0005-0000-0000-0000865B0000}"/>
    <cellStyle name="Note 3 6 4 2" xfId="25367" xr:uid="{DBA1F919-58C6-49E1-AF8A-344AD0080DDB}"/>
    <cellStyle name="Note 3 6 5" xfId="23410" xr:uid="{00000000-0005-0000-0000-0000875B0000}"/>
    <cellStyle name="Note 3 6 5 2" xfId="25366" xr:uid="{F0C0F0EA-52B5-4C2F-8D62-4128D38F4CDF}"/>
    <cellStyle name="Note 3 6 6" xfId="23411" xr:uid="{00000000-0005-0000-0000-0000885B0000}"/>
    <cellStyle name="Note 3 7" xfId="23412" xr:uid="{00000000-0005-0000-0000-0000895B0000}"/>
    <cellStyle name="Note 3 7 2" xfId="23413" xr:uid="{00000000-0005-0000-0000-00008A5B0000}"/>
    <cellStyle name="Note 3 7 3" xfId="23414" xr:uid="{00000000-0005-0000-0000-00008B5B0000}"/>
    <cellStyle name="Note 3 7 4" xfId="23415" xr:uid="{00000000-0005-0000-0000-00008C5B0000}"/>
    <cellStyle name="Note 3 7 4 2" xfId="25365" xr:uid="{071BFA32-EBA4-485F-AC85-0CEFAF4E54C8}"/>
    <cellStyle name="Note 3 7 5" xfId="23416" xr:uid="{00000000-0005-0000-0000-00008D5B0000}"/>
    <cellStyle name="Note 3 7 5 2" xfId="25364" xr:uid="{F29CE377-6210-40B1-B777-B57A1F6C160D}"/>
    <cellStyle name="Note 3 7 6" xfId="23417" xr:uid="{00000000-0005-0000-0000-00008E5B0000}"/>
    <cellStyle name="Note 3 8" xfId="23418" xr:uid="{00000000-0005-0000-0000-00008F5B0000}"/>
    <cellStyle name="Note 3 8 2" xfId="23419" xr:uid="{00000000-0005-0000-0000-0000905B0000}"/>
    <cellStyle name="Note 3 8 3" xfId="23420" xr:uid="{00000000-0005-0000-0000-0000915B0000}"/>
    <cellStyle name="Note 3 8 4" xfId="23421" xr:uid="{00000000-0005-0000-0000-0000925B0000}"/>
    <cellStyle name="Note 3 8 4 2" xfId="25363" xr:uid="{FFEFC6BF-965A-4C5D-9BDF-6F80D325A4B7}"/>
    <cellStyle name="Note 3 8 5" xfId="23422" xr:uid="{00000000-0005-0000-0000-0000935B0000}"/>
    <cellStyle name="Note 3 8 5 2" xfId="25362" xr:uid="{889F6239-08C2-406B-9496-433CAF2418E7}"/>
    <cellStyle name="Note 3 8 6" xfId="23423" xr:uid="{00000000-0005-0000-0000-0000945B0000}"/>
    <cellStyle name="Note 3 9" xfId="23424" xr:uid="{00000000-0005-0000-0000-0000955B0000}"/>
    <cellStyle name="Note 3 9 2" xfId="23425" xr:uid="{00000000-0005-0000-0000-0000965B0000}"/>
    <cellStyle name="Note 3 9 3" xfId="23426" xr:uid="{00000000-0005-0000-0000-0000975B0000}"/>
    <cellStyle name="Note 3 9 4" xfId="23427" xr:uid="{00000000-0005-0000-0000-0000985B0000}"/>
    <cellStyle name="Note 3 9 4 2" xfId="25361" xr:uid="{7B3679FF-CAE0-4F05-B1AE-159ECE41CF95}"/>
    <cellStyle name="Note 3 9 5" xfId="23428" xr:uid="{00000000-0005-0000-0000-0000995B0000}"/>
    <cellStyle name="Note 3 9 5 2" xfId="25360" xr:uid="{F950DB4F-BDEB-4549-ACF2-C231226FE8A3}"/>
    <cellStyle name="Note 3 9 6" xfId="23429" xr:uid="{00000000-0005-0000-0000-00009A5B0000}"/>
    <cellStyle name="Note 4" xfId="23430" xr:uid="{00000000-0005-0000-0000-00009B5B0000}"/>
    <cellStyle name="Note 4 10" xfId="23431" xr:uid="{00000000-0005-0000-0000-00009C5B0000}"/>
    <cellStyle name="Note 4 10 2" xfId="23432" xr:uid="{00000000-0005-0000-0000-00009D5B0000}"/>
    <cellStyle name="Note 4 10 2 2" xfId="23433" xr:uid="{00000000-0005-0000-0000-00009E5B0000}"/>
    <cellStyle name="Note 4 10 2 2 2" xfId="25359" xr:uid="{9A1EA963-E2BA-441B-94CA-0CC49EB6C686}"/>
    <cellStyle name="Note 4 10 2 3" xfId="23434" xr:uid="{00000000-0005-0000-0000-00009F5B0000}"/>
    <cellStyle name="Note 4 10 2 3 2" xfId="25358" xr:uid="{A5DA8702-F743-4FEF-AA1E-2D89A5077331}"/>
    <cellStyle name="Note 4 10 3" xfId="23435" xr:uid="{00000000-0005-0000-0000-0000A05B0000}"/>
    <cellStyle name="Note 4 10 3 2" xfId="23436" xr:uid="{00000000-0005-0000-0000-0000A15B0000}"/>
    <cellStyle name="Note 4 10 3 2 2" xfId="25357" xr:uid="{15CCA49E-1573-4ADF-BA6D-D577DBAB2622}"/>
    <cellStyle name="Note 4 10 3 3" xfId="23437" xr:uid="{00000000-0005-0000-0000-0000A25B0000}"/>
    <cellStyle name="Note 4 10 3 3 2" xfId="25356" xr:uid="{269056EF-D653-429C-8BD4-903FE4D10A09}"/>
    <cellStyle name="Note 4 10 4" xfId="23438" xr:uid="{00000000-0005-0000-0000-0000A35B0000}"/>
    <cellStyle name="Note 4 10 4 2" xfId="25355" xr:uid="{21CE0F38-F9BD-48C2-BA4C-894B3B1856CA}"/>
    <cellStyle name="Note 4 10 5" xfId="23439" xr:uid="{00000000-0005-0000-0000-0000A45B0000}"/>
    <cellStyle name="Note 4 10 5 2" xfId="25354" xr:uid="{D950401E-FB31-41AA-AD5F-EB3C4DABBD4C}"/>
    <cellStyle name="Note 4 10 6" xfId="23440" xr:uid="{00000000-0005-0000-0000-0000A55B0000}"/>
    <cellStyle name="Note 4 10 6 2" xfId="25353" xr:uid="{C292DCF6-D9AF-45C9-B7DE-37B8D5B9B226}"/>
    <cellStyle name="Note 4 10 7" xfId="23441" xr:uid="{00000000-0005-0000-0000-0000A65B0000}"/>
    <cellStyle name="Note 4 10 7 2" xfId="25352" xr:uid="{69B7F245-8704-4ABB-A456-C715C2475FA2}"/>
    <cellStyle name="Note 4 10 8" xfId="23442" xr:uid="{00000000-0005-0000-0000-0000A75B0000}"/>
    <cellStyle name="Note 4 11" xfId="23443" xr:uid="{00000000-0005-0000-0000-0000A85B0000}"/>
    <cellStyle name="Note 4 11 2" xfId="23444" xr:uid="{00000000-0005-0000-0000-0000A95B0000}"/>
    <cellStyle name="Note 4 11 2 2" xfId="23445" xr:uid="{00000000-0005-0000-0000-0000AA5B0000}"/>
    <cellStyle name="Note 4 11 2 2 2" xfId="25351" xr:uid="{37A4FD89-CBE5-4E58-A3AC-6E30092A79E2}"/>
    <cellStyle name="Note 4 11 2 3" xfId="23446" xr:uid="{00000000-0005-0000-0000-0000AB5B0000}"/>
    <cellStyle name="Note 4 11 2 3 2" xfId="25350" xr:uid="{CBB32CB7-93E5-4936-BEF4-8D50D3636A57}"/>
    <cellStyle name="Note 4 11 3" xfId="23447" xr:uid="{00000000-0005-0000-0000-0000AC5B0000}"/>
    <cellStyle name="Note 4 11 3 2" xfId="23448" xr:uid="{00000000-0005-0000-0000-0000AD5B0000}"/>
    <cellStyle name="Note 4 11 3 2 2" xfId="25349" xr:uid="{0B5E1BBC-83C2-4F77-B89B-F80B7AE9A312}"/>
    <cellStyle name="Note 4 11 3 3" xfId="23449" xr:uid="{00000000-0005-0000-0000-0000AE5B0000}"/>
    <cellStyle name="Note 4 11 3 3 2" xfId="25348" xr:uid="{CE6DFF1A-5451-4865-A8F5-DFADD4CDED31}"/>
    <cellStyle name="Note 4 11 4" xfId="23450" xr:uid="{00000000-0005-0000-0000-0000AF5B0000}"/>
    <cellStyle name="Note 4 11 4 2" xfId="25347" xr:uid="{D9019F4E-B6C8-41AB-B5EA-0C6DC37C9242}"/>
    <cellStyle name="Note 4 11 5" xfId="23451" xr:uid="{00000000-0005-0000-0000-0000B05B0000}"/>
    <cellStyle name="Note 4 11 5 2" xfId="25346" xr:uid="{D58A25B7-8945-4603-B051-B07DCDCA44F4}"/>
    <cellStyle name="Note 4 11 6" xfId="23452" xr:uid="{00000000-0005-0000-0000-0000B15B0000}"/>
    <cellStyle name="Note 4 11 6 2" xfId="25345" xr:uid="{07170D70-42A6-4455-98F9-AE8D7DF9F681}"/>
    <cellStyle name="Note 4 11 7" xfId="23453" xr:uid="{00000000-0005-0000-0000-0000B25B0000}"/>
    <cellStyle name="Note 4 11 7 2" xfId="25344" xr:uid="{5D72B62F-D19F-4070-A16C-B31D99219B90}"/>
    <cellStyle name="Note 4 11 8" xfId="23454" xr:uid="{00000000-0005-0000-0000-0000B35B0000}"/>
    <cellStyle name="Note 4 12" xfId="23455" xr:uid="{00000000-0005-0000-0000-0000B45B0000}"/>
    <cellStyle name="Note 4 12 2" xfId="23456" xr:uid="{00000000-0005-0000-0000-0000B55B0000}"/>
    <cellStyle name="Note 4 12 2 2" xfId="23457" xr:uid="{00000000-0005-0000-0000-0000B65B0000}"/>
    <cellStyle name="Note 4 12 2 2 2" xfId="25343" xr:uid="{BFCE0E81-EEFA-4C72-B05A-5484C19ED800}"/>
    <cellStyle name="Note 4 12 2 3" xfId="23458" xr:uid="{00000000-0005-0000-0000-0000B75B0000}"/>
    <cellStyle name="Note 4 12 2 3 2" xfId="25342" xr:uid="{13B56EF4-3F6B-42C9-A99D-ECB0C60631C1}"/>
    <cellStyle name="Note 4 12 3" xfId="23459" xr:uid="{00000000-0005-0000-0000-0000B85B0000}"/>
    <cellStyle name="Note 4 12 3 2" xfId="23460" xr:uid="{00000000-0005-0000-0000-0000B95B0000}"/>
    <cellStyle name="Note 4 12 3 2 2" xfId="25341" xr:uid="{B0917F02-E558-49AF-B477-CF429749C0BF}"/>
    <cellStyle name="Note 4 12 3 3" xfId="23461" xr:uid="{00000000-0005-0000-0000-0000BA5B0000}"/>
    <cellStyle name="Note 4 12 3 3 2" xfId="25340" xr:uid="{9ADDA8BB-9D34-4317-983D-B04E5E8D3C6A}"/>
    <cellStyle name="Note 4 12 4" xfId="23462" xr:uid="{00000000-0005-0000-0000-0000BB5B0000}"/>
    <cellStyle name="Note 4 12 4 2" xfId="25339" xr:uid="{48CE300C-689D-4E27-A5D5-28119D20D913}"/>
    <cellStyle name="Note 4 12 5" xfId="23463" xr:uid="{00000000-0005-0000-0000-0000BC5B0000}"/>
    <cellStyle name="Note 4 12 5 2" xfId="25338" xr:uid="{96CD7308-63A9-4626-BA6E-C8AE0DA08C80}"/>
    <cellStyle name="Note 4 12 6" xfId="23464" xr:uid="{00000000-0005-0000-0000-0000BD5B0000}"/>
    <cellStyle name="Note 4 12 6 2" xfId="25337" xr:uid="{6C19EFA5-CA9F-42CD-B473-CF7FBF981E49}"/>
    <cellStyle name="Note 4 12 7" xfId="23465" xr:uid="{00000000-0005-0000-0000-0000BE5B0000}"/>
    <cellStyle name="Note 4 12 7 2" xfId="25336" xr:uid="{85848992-B466-4A5C-8377-7F1C8C9C5C45}"/>
    <cellStyle name="Note 4 12 8" xfId="23466" xr:uid="{00000000-0005-0000-0000-0000BF5B0000}"/>
    <cellStyle name="Note 4 13" xfId="23467" xr:uid="{00000000-0005-0000-0000-0000C05B0000}"/>
    <cellStyle name="Note 4 13 2" xfId="23468" xr:uid="{00000000-0005-0000-0000-0000C15B0000}"/>
    <cellStyle name="Note 4 13 2 2" xfId="23469" xr:uid="{00000000-0005-0000-0000-0000C25B0000}"/>
    <cellStyle name="Note 4 13 2 2 2" xfId="25335" xr:uid="{210C1A23-F3E6-40A4-BF02-E970C94701C9}"/>
    <cellStyle name="Note 4 13 2 3" xfId="23470" xr:uid="{00000000-0005-0000-0000-0000C35B0000}"/>
    <cellStyle name="Note 4 13 2 3 2" xfId="25334" xr:uid="{CCE6FC5F-5BB1-4B11-A7A5-0D7898F598BC}"/>
    <cellStyle name="Note 4 13 3" xfId="23471" xr:uid="{00000000-0005-0000-0000-0000C45B0000}"/>
    <cellStyle name="Note 4 13 3 2" xfId="23472" xr:uid="{00000000-0005-0000-0000-0000C55B0000}"/>
    <cellStyle name="Note 4 13 3 2 2" xfId="25333" xr:uid="{D2F706BB-919A-4510-A1E2-6180493F970B}"/>
    <cellStyle name="Note 4 13 3 3" xfId="23473" xr:uid="{00000000-0005-0000-0000-0000C65B0000}"/>
    <cellStyle name="Note 4 13 3 3 2" xfId="25332" xr:uid="{F48AAA96-E572-4268-8A1F-5EA9F4F03C37}"/>
    <cellStyle name="Note 4 13 4" xfId="23474" xr:uid="{00000000-0005-0000-0000-0000C75B0000}"/>
    <cellStyle name="Note 4 13 4 2" xfId="25331" xr:uid="{323023E9-0CF5-4263-8B58-8D234FD034A5}"/>
    <cellStyle name="Note 4 13 5" xfId="23475" xr:uid="{00000000-0005-0000-0000-0000C85B0000}"/>
    <cellStyle name="Note 4 13 5 2" xfId="25330" xr:uid="{1EE454D5-863E-43F8-B0C3-F953CE10FD51}"/>
    <cellStyle name="Note 4 13 6" xfId="23476" xr:uid="{00000000-0005-0000-0000-0000C95B0000}"/>
    <cellStyle name="Note 4 13 6 2" xfId="25329" xr:uid="{83AEBF93-6DE5-4C31-9CF3-8357A867B149}"/>
    <cellStyle name="Note 4 13 7" xfId="23477" xr:uid="{00000000-0005-0000-0000-0000CA5B0000}"/>
    <cellStyle name="Note 4 13 7 2" xfId="25328" xr:uid="{F277E174-A044-42CD-80F4-9F7E9F5B0CAB}"/>
    <cellStyle name="Note 4 13 8" xfId="23478" xr:uid="{00000000-0005-0000-0000-0000CB5B0000}"/>
    <cellStyle name="Note 4 14" xfId="23479" xr:uid="{00000000-0005-0000-0000-0000CC5B0000}"/>
    <cellStyle name="Note 4 14 2" xfId="23480" xr:uid="{00000000-0005-0000-0000-0000CD5B0000}"/>
    <cellStyle name="Note 4 14 2 2" xfId="23481" xr:uid="{00000000-0005-0000-0000-0000CE5B0000}"/>
    <cellStyle name="Note 4 14 2 2 2" xfId="25327" xr:uid="{A6A6E7F1-3EAD-42E4-B723-4C94D23D1A5A}"/>
    <cellStyle name="Note 4 14 2 3" xfId="23482" xr:uid="{00000000-0005-0000-0000-0000CF5B0000}"/>
    <cellStyle name="Note 4 14 2 3 2" xfId="25326" xr:uid="{DF6712E7-16C8-42F9-A9CB-D437C1C83F03}"/>
    <cellStyle name="Note 4 14 3" xfId="23483" xr:uid="{00000000-0005-0000-0000-0000D05B0000}"/>
    <cellStyle name="Note 4 14 3 2" xfId="23484" xr:uid="{00000000-0005-0000-0000-0000D15B0000}"/>
    <cellStyle name="Note 4 14 3 2 2" xfId="25325" xr:uid="{7537A2A5-4358-4C0B-BAC3-AF9C42E2EF67}"/>
    <cellStyle name="Note 4 14 3 3" xfId="23485" xr:uid="{00000000-0005-0000-0000-0000D25B0000}"/>
    <cellStyle name="Note 4 14 3 3 2" xfId="25324" xr:uid="{3B10CE69-10B3-4005-B767-11FCDB4B3400}"/>
    <cellStyle name="Note 4 14 4" xfId="23486" xr:uid="{00000000-0005-0000-0000-0000D35B0000}"/>
    <cellStyle name="Note 4 14 4 2" xfId="25323" xr:uid="{AC134006-3506-4D1F-BFE6-10AEC67F5366}"/>
    <cellStyle name="Note 4 14 5" xfId="23487" xr:uid="{00000000-0005-0000-0000-0000D45B0000}"/>
    <cellStyle name="Note 4 14 5 2" xfId="25322" xr:uid="{E6AE17F3-D218-4CB1-8549-1CBBE4C4F4EC}"/>
    <cellStyle name="Note 4 14 6" xfId="23488" xr:uid="{00000000-0005-0000-0000-0000D55B0000}"/>
    <cellStyle name="Note 4 14 6 2" xfId="25321" xr:uid="{507961E9-A553-431A-9581-50519CE87AD4}"/>
    <cellStyle name="Note 4 14 7" xfId="23489" xr:uid="{00000000-0005-0000-0000-0000D65B0000}"/>
    <cellStyle name="Note 4 14 7 2" xfId="25320" xr:uid="{979D1F9D-CF54-405B-BEC5-D1D988892641}"/>
    <cellStyle name="Note 4 14 8" xfId="23490" xr:uid="{00000000-0005-0000-0000-0000D75B0000}"/>
    <cellStyle name="Note 4 15" xfId="23491" xr:uid="{00000000-0005-0000-0000-0000D85B0000}"/>
    <cellStyle name="Note 4 15 2" xfId="23492" xr:uid="{00000000-0005-0000-0000-0000D95B0000}"/>
    <cellStyle name="Note 4 15 2 2" xfId="23493" xr:uid="{00000000-0005-0000-0000-0000DA5B0000}"/>
    <cellStyle name="Note 4 15 2 2 2" xfId="25319" xr:uid="{59E605AF-46CD-4493-9AE9-450B450D6060}"/>
    <cellStyle name="Note 4 15 2 3" xfId="23494" xr:uid="{00000000-0005-0000-0000-0000DB5B0000}"/>
    <cellStyle name="Note 4 15 2 3 2" xfId="25318" xr:uid="{260B3A1F-1878-49CE-8929-B8126658C39A}"/>
    <cellStyle name="Note 4 15 3" xfId="23495" xr:uid="{00000000-0005-0000-0000-0000DC5B0000}"/>
    <cellStyle name="Note 4 15 3 2" xfId="23496" xr:uid="{00000000-0005-0000-0000-0000DD5B0000}"/>
    <cellStyle name="Note 4 15 3 2 2" xfId="25317" xr:uid="{545F1A6E-CC33-43CF-918E-8492C82EF083}"/>
    <cellStyle name="Note 4 15 3 3" xfId="23497" xr:uid="{00000000-0005-0000-0000-0000DE5B0000}"/>
    <cellStyle name="Note 4 15 3 3 2" xfId="25316" xr:uid="{72350768-600C-4215-85F6-FF87C03C749B}"/>
    <cellStyle name="Note 4 15 4" xfId="23498" xr:uid="{00000000-0005-0000-0000-0000DF5B0000}"/>
    <cellStyle name="Note 4 15 4 2" xfId="25315" xr:uid="{1B4F8E8D-82B2-41E3-967F-D04811035DA2}"/>
    <cellStyle name="Note 4 15 5" xfId="23499" xr:uid="{00000000-0005-0000-0000-0000E05B0000}"/>
    <cellStyle name="Note 4 15 5 2" xfId="25314" xr:uid="{99772E7D-CA3B-4C48-BA47-D4B61A2271F4}"/>
    <cellStyle name="Note 4 15 6" xfId="23500" xr:uid="{00000000-0005-0000-0000-0000E15B0000}"/>
    <cellStyle name="Note 4 15 6 2" xfId="25313" xr:uid="{4FC9BF9C-BB22-40F7-B805-B194682F18C4}"/>
    <cellStyle name="Note 4 15 7" xfId="23501" xr:uid="{00000000-0005-0000-0000-0000E25B0000}"/>
    <cellStyle name="Note 4 15 7 2" xfId="25312" xr:uid="{94C2763E-A3B3-4016-8856-04079FF6AE38}"/>
    <cellStyle name="Note 4 15 8" xfId="23502" xr:uid="{00000000-0005-0000-0000-0000E35B0000}"/>
    <cellStyle name="Note 4 16" xfId="23503" xr:uid="{00000000-0005-0000-0000-0000E45B0000}"/>
    <cellStyle name="Note 4 16 2" xfId="23504" xr:uid="{00000000-0005-0000-0000-0000E55B0000}"/>
    <cellStyle name="Note 4 16 2 2" xfId="23505" xr:uid="{00000000-0005-0000-0000-0000E65B0000}"/>
    <cellStyle name="Note 4 16 2 2 2" xfId="25311" xr:uid="{4453E928-95CF-4A52-96B8-22F6E36FBE0F}"/>
    <cellStyle name="Note 4 16 2 3" xfId="23506" xr:uid="{00000000-0005-0000-0000-0000E75B0000}"/>
    <cellStyle name="Note 4 16 2 3 2" xfId="25310" xr:uid="{312694D4-FB0A-4E59-8113-7CDDEA2B4632}"/>
    <cellStyle name="Note 4 16 3" xfId="23507" xr:uid="{00000000-0005-0000-0000-0000E85B0000}"/>
    <cellStyle name="Note 4 16 3 2" xfId="23508" xr:uid="{00000000-0005-0000-0000-0000E95B0000}"/>
    <cellStyle name="Note 4 16 3 2 2" xfId="25309" xr:uid="{37D2058A-AF37-47CA-804E-41055F31491D}"/>
    <cellStyle name="Note 4 16 3 3" xfId="23509" xr:uid="{00000000-0005-0000-0000-0000EA5B0000}"/>
    <cellStyle name="Note 4 16 3 3 2" xfId="25308" xr:uid="{A46539E0-56F8-4A71-8424-8DC789D4583A}"/>
    <cellStyle name="Note 4 16 4" xfId="23510" xr:uid="{00000000-0005-0000-0000-0000EB5B0000}"/>
    <cellStyle name="Note 4 16 4 2" xfId="25307" xr:uid="{06211F6E-CC83-41A2-81EE-EB51507851DC}"/>
    <cellStyle name="Note 4 16 5" xfId="23511" xr:uid="{00000000-0005-0000-0000-0000EC5B0000}"/>
    <cellStyle name="Note 4 16 5 2" xfId="25306" xr:uid="{21D62F96-0B25-4FD6-B809-B3D526A271F5}"/>
    <cellStyle name="Note 4 16 6" xfId="23512" xr:uid="{00000000-0005-0000-0000-0000ED5B0000}"/>
    <cellStyle name="Note 4 16 6 2" xfId="25305" xr:uid="{B451A45A-C138-43AB-9E46-B5EFF4A8907C}"/>
    <cellStyle name="Note 4 16 7" xfId="23513" xr:uid="{00000000-0005-0000-0000-0000EE5B0000}"/>
    <cellStyle name="Note 4 16 7 2" xfId="25304" xr:uid="{2BD1B349-9E0C-46B4-A605-62CFB7001D27}"/>
    <cellStyle name="Note 4 16 8" xfId="23514" xr:uid="{00000000-0005-0000-0000-0000EF5B0000}"/>
    <cellStyle name="Note 4 17" xfId="23515" xr:uid="{00000000-0005-0000-0000-0000F05B0000}"/>
    <cellStyle name="Note 4 17 2" xfId="23516" xr:uid="{00000000-0005-0000-0000-0000F15B0000}"/>
    <cellStyle name="Note 4 17 2 2" xfId="23517" xr:uid="{00000000-0005-0000-0000-0000F25B0000}"/>
    <cellStyle name="Note 4 17 2 2 2" xfId="25303" xr:uid="{A9760BA8-CC13-4AB7-A7E3-EBFBF9A0E431}"/>
    <cellStyle name="Note 4 17 2 3" xfId="23518" xr:uid="{00000000-0005-0000-0000-0000F35B0000}"/>
    <cellStyle name="Note 4 17 2 3 2" xfId="25302" xr:uid="{5F62712F-0C66-4000-992D-A9E31A6F9DBA}"/>
    <cellStyle name="Note 4 17 3" xfId="23519" xr:uid="{00000000-0005-0000-0000-0000F45B0000}"/>
    <cellStyle name="Note 4 17 3 2" xfId="23520" xr:uid="{00000000-0005-0000-0000-0000F55B0000}"/>
    <cellStyle name="Note 4 17 3 2 2" xfId="25301" xr:uid="{76226AB4-2C0D-4C94-8B08-427E72FE4F80}"/>
    <cellStyle name="Note 4 17 3 3" xfId="23521" xr:uid="{00000000-0005-0000-0000-0000F65B0000}"/>
    <cellStyle name="Note 4 17 3 3 2" xfId="25300" xr:uid="{D73148DA-CCCB-4751-B60C-05CA5E525667}"/>
    <cellStyle name="Note 4 17 4" xfId="23522" xr:uid="{00000000-0005-0000-0000-0000F75B0000}"/>
    <cellStyle name="Note 4 17 4 2" xfId="25299" xr:uid="{1522E18D-98E7-4EA4-B092-202FF50D2A24}"/>
    <cellStyle name="Note 4 17 5" xfId="23523" xr:uid="{00000000-0005-0000-0000-0000F85B0000}"/>
    <cellStyle name="Note 4 17 5 2" xfId="25298" xr:uid="{E346CF23-28A7-45CC-B730-59EF8042A16D}"/>
    <cellStyle name="Note 4 17 6" xfId="23524" xr:uid="{00000000-0005-0000-0000-0000F95B0000}"/>
    <cellStyle name="Note 4 17 6 2" xfId="25297" xr:uid="{3242B6F9-E8DB-4C14-B712-F2B3E8E425DD}"/>
    <cellStyle name="Note 4 17 7" xfId="23525" xr:uid="{00000000-0005-0000-0000-0000FA5B0000}"/>
    <cellStyle name="Note 4 17 7 2" xfId="25296" xr:uid="{61CF9F73-5340-408D-A019-B1FC3200A96C}"/>
    <cellStyle name="Note 4 17 8" xfId="23526" xr:uid="{00000000-0005-0000-0000-0000FB5B0000}"/>
    <cellStyle name="Note 4 18" xfId="23527" xr:uid="{00000000-0005-0000-0000-0000FC5B0000}"/>
    <cellStyle name="Note 4 18 2" xfId="23528" xr:uid="{00000000-0005-0000-0000-0000FD5B0000}"/>
    <cellStyle name="Note 4 18 2 2" xfId="23529" xr:uid="{00000000-0005-0000-0000-0000FE5B0000}"/>
    <cellStyle name="Note 4 18 2 2 2" xfId="25295" xr:uid="{B96834AC-3D39-4B07-BDFC-A30E6C6D57A2}"/>
    <cellStyle name="Note 4 18 2 3" xfId="23530" xr:uid="{00000000-0005-0000-0000-0000FF5B0000}"/>
    <cellStyle name="Note 4 18 2 3 2" xfId="25294" xr:uid="{7ED7F179-E8AB-4AE7-B286-C38C2057A3D7}"/>
    <cellStyle name="Note 4 18 3" xfId="23531" xr:uid="{00000000-0005-0000-0000-0000005C0000}"/>
    <cellStyle name="Note 4 18 3 2" xfId="23532" xr:uid="{00000000-0005-0000-0000-0000015C0000}"/>
    <cellStyle name="Note 4 18 3 2 2" xfId="25293" xr:uid="{1FDBE7E1-5AAD-433B-84D7-1D2D0898C2EE}"/>
    <cellStyle name="Note 4 18 3 3" xfId="23533" xr:uid="{00000000-0005-0000-0000-0000025C0000}"/>
    <cellStyle name="Note 4 18 3 3 2" xfId="25292" xr:uid="{887B91B5-5130-46FF-A3BE-867B3C435B00}"/>
    <cellStyle name="Note 4 18 4" xfId="23534" xr:uid="{00000000-0005-0000-0000-0000035C0000}"/>
    <cellStyle name="Note 4 18 4 2" xfId="25291" xr:uid="{C04E8070-97ED-46B0-A6CB-A41163422A8D}"/>
    <cellStyle name="Note 4 18 5" xfId="23535" xr:uid="{00000000-0005-0000-0000-0000045C0000}"/>
    <cellStyle name="Note 4 18 5 2" xfId="25290" xr:uid="{0F0D8615-5237-471C-90F8-83DA1975B5C4}"/>
    <cellStyle name="Note 4 18 6" xfId="23536" xr:uid="{00000000-0005-0000-0000-0000055C0000}"/>
    <cellStyle name="Note 4 18 6 2" xfId="25289" xr:uid="{C6F6C3D3-DB0F-40D6-BE1D-D53132D0D530}"/>
    <cellStyle name="Note 4 18 7" xfId="23537" xr:uid="{00000000-0005-0000-0000-0000065C0000}"/>
    <cellStyle name="Note 4 18 7 2" xfId="25288" xr:uid="{91E5AA71-F82B-4472-AF7B-7B519742076F}"/>
    <cellStyle name="Note 4 18 8" xfId="23538" xr:uid="{00000000-0005-0000-0000-0000075C0000}"/>
    <cellStyle name="Note 4 19" xfId="23539" xr:uid="{00000000-0005-0000-0000-0000085C0000}"/>
    <cellStyle name="Note 4 19 2" xfId="23540" xr:uid="{00000000-0005-0000-0000-0000095C0000}"/>
    <cellStyle name="Note 4 19 2 2" xfId="23541" xr:uid="{00000000-0005-0000-0000-00000A5C0000}"/>
    <cellStyle name="Note 4 19 2 2 2" xfId="25287" xr:uid="{A1CA7203-C6E6-4E26-A2E3-EC8618B1BBB7}"/>
    <cellStyle name="Note 4 19 2 3" xfId="23542" xr:uid="{00000000-0005-0000-0000-00000B5C0000}"/>
    <cellStyle name="Note 4 19 2 3 2" xfId="25286" xr:uid="{1F9C6189-2BD4-43E2-A7F3-5F89F6DA9D6A}"/>
    <cellStyle name="Note 4 19 3" xfId="23543" xr:uid="{00000000-0005-0000-0000-00000C5C0000}"/>
    <cellStyle name="Note 4 19 3 2" xfId="23544" xr:uid="{00000000-0005-0000-0000-00000D5C0000}"/>
    <cellStyle name="Note 4 19 3 2 2" xfId="25285" xr:uid="{BB32507E-6EA8-4B0E-8919-E255F4EE01EF}"/>
    <cellStyle name="Note 4 19 3 3" xfId="23545" xr:uid="{00000000-0005-0000-0000-00000E5C0000}"/>
    <cellStyle name="Note 4 19 3 3 2" xfId="25284" xr:uid="{59EDE6EE-0591-466C-8BE7-61ED61608389}"/>
    <cellStyle name="Note 4 19 4" xfId="23546" xr:uid="{00000000-0005-0000-0000-00000F5C0000}"/>
    <cellStyle name="Note 4 19 4 2" xfId="25283" xr:uid="{5F873311-7FA0-459C-9F40-271FC237E7E5}"/>
    <cellStyle name="Note 4 19 5" xfId="23547" xr:uid="{00000000-0005-0000-0000-0000105C0000}"/>
    <cellStyle name="Note 4 19 5 2" xfId="25282" xr:uid="{03DB0B90-E32E-4140-965D-2DB7C86550A1}"/>
    <cellStyle name="Note 4 19 6" xfId="23548" xr:uid="{00000000-0005-0000-0000-0000115C0000}"/>
    <cellStyle name="Note 4 19 6 2" xfId="25281" xr:uid="{8F5758A3-AFDC-42F4-96D9-684C0E1A944C}"/>
    <cellStyle name="Note 4 19 7" xfId="23549" xr:uid="{00000000-0005-0000-0000-0000125C0000}"/>
    <cellStyle name="Note 4 19 7 2" xfId="25280" xr:uid="{DA8A2D76-8308-4A32-89D8-B3F6AF90D8DA}"/>
    <cellStyle name="Note 4 19 8" xfId="23550" xr:uid="{00000000-0005-0000-0000-0000135C0000}"/>
    <cellStyle name="Note 4 2" xfId="23551" xr:uid="{00000000-0005-0000-0000-0000145C0000}"/>
    <cellStyle name="Note 4 2 2" xfId="23552" xr:uid="{00000000-0005-0000-0000-0000155C0000}"/>
    <cellStyle name="Note 4 2 3" xfId="23553" xr:uid="{00000000-0005-0000-0000-0000165C0000}"/>
    <cellStyle name="Note 4 2 4" xfId="23554" xr:uid="{00000000-0005-0000-0000-0000175C0000}"/>
    <cellStyle name="Note 4 2 4 2" xfId="25279" xr:uid="{1B93D152-F58B-4FBF-B613-DA3A4EFD2D84}"/>
    <cellStyle name="Note 4 2 5" xfId="23555" xr:uid="{00000000-0005-0000-0000-0000185C0000}"/>
    <cellStyle name="Note 4 2 5 2" xfId="25278" xr:uid="{89FA80EB-5F4E-4C9C-8B11-4B4C699EF07B}"/>
    <cellStyle name="Note 4 2 6" xfId="23556" xr:uid="{00000000-0005-0000-0000-0000195C0000}"/>
    <cellStyle name="Note 4 20" xfId="23557" xr:uid="{00000000-0005-0000-0000-00001A5C0000}"/>
    <cellStyle name="Note 4 20 2" xfId="23558" xr:uid="{00000000-0005-0000-0000-00001B5C0000}"/>
    <cellStyle name="Note 4 20 2 2" xfId="23559" xr:uid="{00000000-0005-0000-0000-00001C5C0000}"/>
    <cellStyle name="Note 4 20 2 2 2" xfId="25277" xr:uid="{32A7DF40-28E2-4FEC-B094-7CD4BFE596CA}"/>
    <cellStyle name="Note 4 20 2 3" xfId="23560" xr:uid="{00000000-0005-0000-0000-00001D5C0000}"/>
    <cellStyle name="Note 4 20 2 3 2" xfId="25276" xr:uid="{02AF9671-4C3B-4370-AF38-B058732B0E1F}"/>
    <cellStyle name="Note 4 20 3" xfId="23561" xr:uid="{00000000-0005-0000-0000-00001E5C0000}"/>
    <cellStyle name="Note 4 20 3 2" xfId="23562" xr:uid="{00000000-0005-0000-0000-00001F5C0000}"/>
    <cellStyle name="Note 4 20 3 2 2" xfId="25275" xr:uid="{B34ABCDA-6417-4B95-BB3B-C106F31A7D2E}"/>
    <cellStyle name="Note 4 20 3 3" xfId="23563" xr:uid="{00000000-0005-0000-0000-0000205C0000}"/>
    <cellStyle name="Note 4 20 3 3 2" xfId="25274" xr:uid="{DD5B0E59-7447-4D22-B022-C93A8F259F85}"/>
    <cellStyle name="Note 4 20 4" xfId="23564" xr:uid="{00000000-0005-0000-0000-0000215C0000}"/>
    <cellStyle name="Note 4 20 4 2" xfId="25273" xr:uid="{B4D6E53E-15E7-45FC-9FED-A20C1174A6D9}"/>
    <cellStyle name="Note 4 20 5" xfId="23565" xr:uid="{00000000-0005-0000-0000-0000225C0000}"/>
    <cellStyle name="Note 4 20 5 2" xfId="25272" xr:uid="{16EF24A4-001A-42AC-AB5C-8A49F9C4449D}"/>
    <cellStyle name="Note 4 20 6" xfId="23566" xr:uid="{00000000-0005-0000-0000-0000235C0000}"/>
    <cellStyle name="Note 4 20 6 2" xfId="25271" xr:uid="{884370FF-6E43-4C7F-8C79-53989115A78D}"/>
    <cellStyle name="Note 4 20 7" xfId="23567" xr:uid="{00000000-0005-0000-0000-0000245C0000}"/>
    <cellStyle name="Note 4 20 7 2" xfId="25270" xr:uid="{357E9A0C-0501-436F-A68F-10E322F3BF86}"/>
    <cellStyle name="Note 4 20 8" xfId="23568" xr:uid="{00000000-0005-0000-0000-0000255C0000}"/>
    <cellStyle name="Note 4 21" xfId="23569" xr:uid="{00000000-0005-0000-0000-0000265C0000}"/>
    <cellStyle name="Note 4 21 2" xfId="23570" xr:uid="{00000000-0005-0000-0000-0000275C0000}"/>
    <cellStyle name="Note 4 21 2 2" xfId="25269" xr:uid="{15ED6292-3CBF-4863-8F01-355CE756F826}"/>
    <cellStyle name="Note 4 21 3" xfId="23571" xr:uid="{00000000-0005-0000-0000-0000285C0000}"/>
    <cellStyle name="Note 4 21 3 2" xfId="25268" xr:uid="{26B50205-6277-4674-8CAA-7197C473A237}"/>
    <cellStyle name="Note 4 22" xfId="23572" xr:uid="{00000000-0005-0000-0000-0000295C0000}"/>
    <cellStyle name="Note 4 22 2" xfId="23573" xr:uid="{00000000-0005-0000-0000-00002A5C0000}"/>
    <cellStyle name="Note 4 22 2 2" xfId="25267" xr:uid="{DAC95C04-1AB0-48F9-95FC-E4F3B7C720ED}"/>
    <cellStyle name="Note 4 22 3" xfId="23574" xr:uid="{00000000-0005-0000-0000-00002B5C0000}"/>
    <cellStyle name="Note 4 22 3 2" xfId="25266" xr:uid="{7D6CBFBA-EBE8-4F33-9E0E-AF7A4D5F95EE}"/>
    <cellStyle name="Note 4 23" xfId="23575" xr:uid="{00000000-0005-0000-0000-00002C5C0000}"/>
    <cellStyle name="Note 4 23 2" xfId="25265" xr:uid="{334766BD-E1A1-45AE-9512-4DDB54D42E27}"/>
    <cellStyle name="Note 4 24" xfId="23576" xr:uid="{00000000-0005-0000-0000-00002D5C0000}"/>
    <cellStyle name="Note 4 24 2" xfId="25264" xr:uid="{47395FB4-383B-4664-BB13-08F2C8C712D0}"/>
    <cellStyle name="Note 4 25" xfId="23577" xr:uid="{00000000-0005-0000-0000-00002E5C0000}"/>
    <cellStyle name="Note 4 25 2" xfId="25263" xr:uid="{ED7DAE66-85E6-4705-8C82-8734919C4C44}"/>
    <cellStyle name="Note 4 26" xfId="23578" xr:uid="{00000000-0005-0000-0000-00002F5C0000}"/>
    <cellStyle name="Note 4 26 2" xfId="25262" xr:uid="{64ECEC53-7D39-496A-AE29-AE05CD394FE9}"/>
    <cellStyle name="Note 4 27" xfId="23579" xr:uid="{00000000-0005-0000-0000-0000305C0000}"/>
    <cellStyle name="Note 4 27 2" xfId="25261" xr:uid="{4B6DFB11-D71E-4FD1-A9A2-BFE70F3DDEBC}"/>
    <cellStyle name="Note 4 28" xfId="23580" xr:uid="{00000000-0005-0000-0000-0000315C0000}"/>
    <cellStyle name="Note 4 28 2" xfId="25260" xr:uid="{E12F2320-015A-48C5-A721-8331552A8C2A}"/>
    <cellStyle name="Note 4 29" xfId="23581" xr:uid="{00000000-0005-0000-0000-0000325C0000}"/>
    <cellStyle name="Note 4 29 2" xfId="25259" xr:uid="{CE0997FC-2437-4905-8C6A-99DD4677D4A9}"/>
    <cellStyle name="Note 4 3" xfId="23582" xr:uid="{00000000-0005-0000-0000-0000335C0000}"/>
    <cellStyle name="Note 4 3 2" xfId="23583" xr:uid="{00000000-0005-0000-0000-0000345C0000}"/>
    <cellStyle name="Note 4 3 3" xfId="23584" xr:uid="{00000000-0005-0000-0000-0000355C0000}"/>
    <cellStyle name="Note 4 3 4" xfId="23585" xr:uid="{00000000-0005-0000-0000-0000365C0000}"/>
    <cellStyle name="Note 4 3 4 2" xfId="25258" xr:uid="{A14A13DF-0B8E-4E80-A46C-4CEF1F4700CC}"/>
    <cellStyle name="Note 4 3 5" xfId="23586" xr:uid="{00000000-0005-0000-0000-0000375C0000}"/>
    <cellStyle name="Note 4 3 5 2" xfId="25257" xr:uid="{B0B3A94E-D421-41B4-86B3-A013DC044233}"/>
    <cellStyle name="Note 4 3 6" xfId="23587" xr:uid="{00000000-0005-0000-0000-0000385C0000}"/>
    <cellStyle name="Note 4 30" xfId="23588" xr:uid="{00000000-0005-0000-0000-0000395C0000}"/>
    <cellStyle name="Note 4 4" xfId="23589" xr:uid="{00000000-0005-0000-0000-00003A5C0000}"/>
    <cellStyle name="Note 4 4 2" xfId="23590" xr:uid="{00000000-0005-0000-0000-00003B5C0000}"/>
    <cellStyle name="Note 4 4 3" xfId="23591" xr:uid="{00000000-0005-0000-0000-00003C5C0000}"/>
    <cellStyle name="Note 4 4 4" xfId="23592" xr:uid="{00000000-0005-0000-0000-00003D5C0000}"/>
    <cellStyle name="Note 4 4 4 2" xfId="25256" xr:uid="{1881C7A8-891D-486A-90DB-6E95AD6AE1C8}"/>
    <cellStyle name="Note 4 4 5" xfId="23593" xr:uid="{00000000-0005-0000-0000-00003E5C0000}"/>
    <cellStyle name="Note 4 4 5 2" xfId="25255" xr:uid="{86A96E40-2BFC-41FC-B8B3-29CFBA852BC7}"/>
    <cellStyle name="Note 4 4 6" xfId="23594" xr:uid="{00000000-0005-0000-0000-00003F5C0000}"/>
    <cellStyle name="Note 4 5" xfId="23595" xr:uid="{00000000-0005-0000-0000-0000405C0000}"/>
    <cellStyle name="Note 4 5 10" xfId="23596" xr:uid="{00000000-0005-0000-0000-0000415C0000}"/>
    <cellStyle name="Note 4 5 10 2" xfId="25254" xr:uid="{07680404-4381-44E2-B797-699B0DB23FF3}"/>
    <cellStyle name="Note 4 5 11" xfId="23597" xr:uid="{00000000-0005-0000-0000-0000425C0000}"/>
    <cellStyle name="Note 4 5 11 2" xfId="25253" xr:uid="{D12D78A5-459F-4AED-8F8F-F568C8EDD492}"/>
    <cellStyle name="Note 4 5 12" xfId="23598" xr:uid="{00000000-0005-0000-0000-0000435C0000}"/>
    <cellStyle name="Note 4 5 2" xfId="23599" xr:uid="{00000000-0005-0000-0000-0000445C0000}"/>
    <cellStyle name="Note 4 5 2 2" xfId="23600" xr:uid="{00000000-0005-0000-0000-0000455C0000}"/>
    <cellStyle name="Note 4 5 2 3" xfId="23601" xr:uid="{00000000-0005-0000-0000-0000465C0000}"/>
    <cellStyle name="Note 4 5 2 4" xfId="23602" xr:uid="{00000000-0005-0000-0000-0000475C0000}"/>
    <cellStyle name="Note 4 5 2 4 2" xfId="25252" xr:uid="{8A88F9A8-1A17-4410-8591-2F766FDE612C}"/>
    <cellStyle name="Note 4 5 2 5" xfId="23603" xr:uid="{00000000-0005-0000-0000-0000485C0000}"/>
    <cellStyle name="Note 4 5 2 5 2" xfId="25251" xr:uid="{D22F9224-DCAF-4DB1-8548-23A4BC99794D}"/>
    <cellStyle name="Note 4 5 2 6" xfId="23604" xr:uid="{00000000-0005-0000-0000-0000495C0000}"/>
    <cellStyle name="Note 4 5 3" xfId="23605" xr:uid="{00000000-0005-0000-0000-00004A5C0000}"/>
    <cellStyle name="Note 4 5 3 2" xfId="23606" xr:uid="{00000000-0005-0000-0000-00004B5C0000}"/>
    <cellStyle name="Note 4 5 3 2 2" xfId="25250" xr:uid="{0AC89DDF-B03D-4DE2-9BEE-40CB06E86A10}"/>
    <cellStyle name="Note 4 5 3 3" xfId="23607" xr:uid="{00000000-0005-0000-0000-00004C5C0000}"/>
    <cellStyle name="Note 4 5 3 3 2" xfId="25249" xr:uid="{F9D777A2-94BC-4DE0-AD47-EDB972DD52A1}"/>
    <cellStyle name="Note 4 5 4" xfId="23608" xr:uid="{00000000-0005-0000-0000-00004D5C0000}"/>
    <cellStyle name="Note 4 5 4 2" xfId="23609" xr:uid="{00000000-0005-0000-0000-00004E5C0000}"/>
    <cellStyle name="Note 4 5 4 2 2" xfId="25248" xr:uid="{48C2F641-26A2-4482-B10B-D116DA4FDB69}"/>
    <cellStyle name="Note 4 5 4 3" xfId="23610" xr:uid="{00000000-0005-0000-0000-00004F5C0000}"/>
    <cellStyle name="Note 4 5 4 3 2" xfId="25247" xr:uid="{8796912A-6781-48FF-953E-6C7977D2B2A5}"/>
    <cellStyle name="Note 4 5 5" xfId="23611" xr:uid="{00000000-0005-0000-0000-0000505C0000}"/>
    <cellStyle name="Note 4 5 5 2" xfId="25246" xr:uid="{209EDFD2-2873-41E2-B879-84906C50CCE2}"/>
    <cellStyle name="Note 4 5 6" xfId="23612" xr:uid="{00000000-0005-0000-0000-0000515C0000}"/>
    <cellStyle name="Note 4 5 6 2" xfId="25245" xr:uid="{B5D5D189-9629-4227-B59E-D7AA2BF34D0B}"/>
    <cellStyle name="Note 4 5 7" xfId="23613" xr:uid="{00000000-0005-0000-0000-0000525C0000}"/>
    <cellStyle name="Note 4 5 7 2" xfId="25244" xr:uid="{E593FB95-A29C-4507-9283-7DEBAE434609}"/>
    <cellStyle name="Note 4 5 8" xfId="23614" xr:uid="{00000000-0005-0000-0000-0000535C0000}"/>
    <cellStyle name="Note 4 5 8 2" xfId="25243" xr:uid="{E24485A6-FC8F-4DC1-BAF6-964187A4C9D7}"/>
    <cellStyle name="Note 4 5 9" xfId="23615" xr:uid="{00000000-0005-0000-0000-0000545C0000}"/>
    <cellStyle name="Note 4 5 9 2" xfId="25242" xr:uid="{52934649-0E2F-4C6A-B99A-177337AD292B}"/>
    <cellStyle name="Note 4 6" xfId="23616" xr:uid="{00000000-0005-0000-0000-0000555C0000}"/>
    <cellStyle name="Note 4 6 2" xfId="23617" xr:uid="{00000000-0005-0000-0000-0000565C0000}"/>
    <cellStyle name="Note 4 6 3" xfId="23618" xr:uid="{00000000-0005-0000-0000-0000575C0000}"/>
    <cellStyle name="Note 4 6 4" xfId="23619" xr:uid="{00000000-0005-0000-0000-0000585C0000}"/>
    <cellStyle name="Note 4 6 4 2" xfId="25241" xr:uid="{4F18FB19-14A6-4DCC-9DFC-BE1757337D26}"/>
    <cellStyle name="Note 4 6 5" xfId="23620" xr:uid="{00000000-0005-0000-0000-0000595C0000}"/>
    <cellStyle name="Note 4 6 5 2" xfId="25240" xr:uid="{62752E44-0D63-4F1F-B991-B6DEC32FA997}"/>
    <cellStyle name="Note 4 6 6" xfId="23621" xr:uid="{00000000-0005-0000-0000-00005A5C0000}"/>
    <cellStyle name="Note 4 7" xfId="23622" xr:uid="{00000000-0005-0000-0000-00005B5C0000}"/>
    <cellStyle name="Note 4 7 10" xfId="23623" xr:uid="{00000000-0005-0000-0000-00005C5C0000}"/>
    <cellStyle name="Note 4 7 10 2" xfId="23624" xr:uid="{00000000-0005-0000-0000-00005D5C0000}"/>
    <cellStyle name="Note 4 7 10 3" xfId="23625" xr:uid="{00000000-0005-0000-0000-00005E5C0000}"/>
    <cellStyle name="Note 4 7 10 4" xfId="23626" xr:uid="{00000000-0005-0000-0000-00005F5C0000}"/>
    <cellStyle name="Note 4 7 10 4 2" xfId="25239" xr:uid="{E6B768E2-7B39-4C94-A7AB-BF0489F2327B}"/>
    <cellStyle name="Note 4 7 10 5" xfId="23627" xr:uid="{00000000-0005-0000-0000-0000605C0000}"/>
    <cellStyle name="Note 4 7 10 5 2" xfId="25238" xr:uid="{C1D35E83-D8F2-4E13-BCC6-2DFC0E1A0C7C}"/>
    <cellStyle name="Note 4 7 10 6" xfId="23628" xr:uid="{00000000-0005-0000-0000-0000615C0000}"/>
    <cellStyle name="Note 4 7 11" xfId="23629" xr:uid="{00000000-0005-0000-0000-0000625C0000}"/>
    <cellStyle name="Note 4 7 11 2" xfId="23630" xr:uid="{00000000-0005-0000-0000-0000635C0000}"/>
    <cellStyle name="Note 4 7 11 3" xfId="23631" xr:uid="{00000000-0005-0000-0000-0000645C0000}"/>
    <cellStyle name="Note 4 7 11 4" xfId="23632" xr:uid="{00000000-0005-0000-0000-0000655C0000}"/>
    <cellStyle name="Note 4 7 11 4 2" xfId="25237" xr:uid="{CE888398-4A3B-40C0-8E53-0BEBC405408B}"/>
    <cellStyle name="Note 4 7 11 5" xfId="23633" xr:uid="{00000000-0005-0000-0000-0000665C0000}"/>
    <cellStyle name="Note 4 7 11 5 2" xfId="25236" xr:uid="{8A849D09-337D-459E-B99A-BC7EDF25B8AE}"/>
    <cellStyle name="Note 4 7 11 6" xfId="23634" xr:uid="{00000000-0005-0000-0000-0000675C0000}"/>
    <cellStyle name="Note 4 7 12" xfId="23635" xr:uid="{00000000-0005-0000-0000-0000685C0000}"/>
    <cellStyle name="Note 4 7 12 2" xfId="23636" xr:uid="{00000000-0005-0000-0000-0000695C0000}"/>
    <cellStyle name="Note 4 7 12 3" xfId="23637" xr:uid="{00000000-0005-0000-0000-00006A5C0000}"/>
    <cellStyle name="Note 4 7 12 4" xfId="23638" xr:uid="{00000000-0005-0000-0000-00006B5C0000}"/>
    <cellStyle name="Note 4 7 12 4 2" xfId="25235" xr:uid="{C342A8B5-7AB8-4606-851B-CCFA0F3AD003}"/>
    <cellStyle name="Note 4 7 12 5" xfId="23639" xr:uid="{00000000-0005-0000-0000-00006C5C0000}"/>
    <cellStyle name="Note 4 7 12 5 2" xfId="25234" xr:uid="{BE67FBDE-E222-46B2-9798-6C14BEACC031}"/>
    <cellStyle name="Note 4 7 12 6" xfId="23640" xr:uid="{00000000-0005-0000-0000-00006D5C0000}"/>
    <cellStyle name="Note 4 7 13" xfId="23641" xr:uid="{00000000-0005-0000-0000-00006E5C0000}"/>
    <cellStyle name="Note 4 7 13 2" xfId="23642" xr:uid="{00000000-0005-0000-0000-00006F5C0000}"/>
    <cellStyle name="Note 4 7 13 3" xfId="23643" xr:uid="{00000000-0005-0000-0000-0000705C0000}"/>
    <cellStyle name="Note 4 7 13 4" xfId="23644" xr:uid="{00000000-0005-0000-0000-0000715C0000}"/>
    <cellStyle name="Note 4 7 13 4 2" xfId="25233" xr:uid="{B07F73CB-743E-4DEC-AD54-BFB6F7E2BAF0}"/>
    <cellStyle name="Note 4 7 13 5" xfId="23645" xr:uid="{00000000-0005-0000-0000-0000725C0000}"/>
    <cellStyle name="Note 4 7 13 5 2" xfId="25232" xr:uid="{D85C09C7-F107-44F0-A72D-B1F5D0A1008B}"/>
    <cellStyle name="Note 4 7 13 6" xfId="23646" xr:uid="{00000000-0005-0000-0000-0000735C0000}"/>
    <cellStyle name="Note 4 7 14" xfId="23647" xr:uid="{00000000-0005-0000-0000-0000745C0000}"/>
    <cellStyle name="Note 4 7 14 2" xfId="23648" xr:uid="{00000000-0005-0000-0000-0000755C0000}"/>
    <cellStyle name="Note 4 7 14 3" xfId="23649" xr:uid="{00000000-0005-0000-0000-0000765C0000}"/>
    <cellStyle name="Note 4 7 14 4" xfId="23650" xr:uid="{00000000-0005-0000-0000-0000775C0000}"/>
    <cellStyle name="Note 4 7 14 4 2" xfId="25231" xr:uid="{A6E40205-F21A-4167-8593-BF172F3F3BC8}"/>
    <cellStyle name="Note 4 7 14 5" xfId="23651" xr:uid="{00000000-0005-0000-0000-0000785C0000}"/>
    <cellStyle name="Note 4 7 14 5 2" xfId="25230" xr:uid="{85709E4E-D839-4824-9607-B875AD2618E6}"/>
    <cellStyle name="Note 4 7 14 6" xfId="23652" xr:uid="{00000000-0005-0000-0000-0000795C0000}"/>
    <cellStyle name="Note 4 7 15" xfId="23653" xr:uid="{00000000-0005-0000-0000-00007A5C0000}"/>
    <cellStyle name="Note 4 7 15 2" xfId="23654" xr:uid="{00000000-0005-0000-0000-00007B5C0000}"/>
    <cellStyle name="Note 4 7 15 3" xfId="23655" xr:uid="{00000000-0005-0000-0000-00007C5C0000}"/>
    <cellStyle name="Note 4 7 15 4" xfId="23656" xr:uid="{00000000-0005-0000-0000-00007D5C0000}"/>
    <cellStyle name="Note 4 7 15 4 2" xfId="25229" xr:uid="{3056F0A5-8A18-41A8-B7D0-E12E3A616072}"/>
    <cellStyle name="Note 4 7 15 5" xfId="23657" xr:uid="{00000000-0005-0000-0000-00007E5C0000}"/>
    <cellStyle name="Note 4 7 15 5 2" xfId="25228" xr:uid="{DD6D821B-2992-48E4-AB83-56E1B7527E2D}"/>
    <cellStyle name="Note 4 7 15 6" xfId="23658" xr:uid="{00000000-0005-0000-0000-00007F5C0000}"/>
    <cellStyle name="Note 4 7 16" xfId="23659" xr:uid="{00000000-0005-0000-0000-0000805C0000}"/>
    <cellStyle name="Note 4 7 16 2" xfId="23660" xr:uid="{00000000-0005-0000-0000-0000815C0000}"/>
    <cellStyle name="Note 4 7 16 2 2" xfId="25227" xr:uid="{ABA6D3B6-29CC-466E-A570-9E97E9855B16}"/>
    <cellStyle name="Note 4 7 16 3" xfId="23661" xr:uid="{00000000-0005-0000-0000-0000825C0000}"/>
    <cellStyle name="Note 4 7 16 3 2" xfId="25226" xr:uid="{8A9139F4-37F5-45B9-B2AB-B553BF8E83F8}"/>
    <cellStyle name="Note 4 7 17" xfId="23662" xr:uid="{00000000-0005-0000-0000-0000835C0000}"/>
    <cellStyle name="Note 4 7 17 2" xfId="23663" xr:uid="{00000000-0005-0000-0000-0000845C0000}"/>
    <cellStyle name="Note 4 7 17 2 2" xfId="25225" xr:uid="{02197B1D-3735-4661-A3CA-6207E42B7719}"/>
    <cellStyle name="Note 4 7 17 3" xfId="23664" xr:uid="{00000000-0005-0000-0000-0000855C0000}"/>
    <cellStyle name="Note 4 7 17 3 2" xfId="25224" xr:uid="{B99AB603-8252-4A4F-9D9B-8A93B5941C11}"/>
    <cellStyle name="Note 4 7 18" xfId="23665" xr:uid="{00000000-0005-0000-0000-0000865C0000}"/>
    <cellStyle name="Note 4 7 18 2" xfId="25223" xr:uid="{45AD2AC5-CE82-4925-B997-5C4413F505C6}"/>
    <cellStyle name="Note 4 7 19" xfId="23666" xr:uid="{00000000-0005-0000-0000-0000875C0000}"/>
    <cellStyle name="Note 4 7 19 2" xfId="25222" xr:uid="{E0F99BE6-7CD0-4BD3-895A-F6A504D771EC}"/>
    <cellStyle name="Note 4 7 2" xfId="23667" xr:uid="{00000000-0005-0000-0000-0000885C0000}"/>
    <cellStyle name="Note 4 7 2 2" xfId="23668" xr:uid="{00000000-0005-0000-0000-0000895C0000}"/>
    <cellStyle name="Note 4 7 2 3" xfId="23669" xr:uid="{00000000-0005-0000-0000-00008A5C0000}"/>
    <cellStyle name="Note 4 7 2 4" xfId="23670" xr:uid="{00000000-0005-0000-0000-00008B5C0000}"/>
    <cellStyle name="Note 4 7 2 4 2" xfId="25221" xr:uid="{F6133673-B4F1-485F-857D-78C0E2D088B1}"/>
    <cellStyle name="Note 4 7 2 5" xfId="23671" xr:uid="{00000000-0005-0000-0000-00008C5C0000}"/>
    <cellStyle name="Note 4 7 2 5 2" xfId="25220" xr:uid="{C7F4E42C-D435-46E3-996A-53DA52E6F469}"/>
    <cellStyle name="Note 4 7 2 6" xfId="23672" xr:uid="{00000000-0005-0000-0000-00008D5C0000}"/>
    <cellStyle name="Note 4 7 20" xfId="23673" xr:uid="{00000000-0005-0000-0000-00008E5C0000}"/>
    <cellStyle name="Note 4 7 20 2" xfId="25219" xr:uid="{7AB1CEBA-3C75-49A1-BAF2-344F5955A55D}"/>
    <cellStyle name="Note 4 7 21" xfId="23674" xr:uid="{00000000-0005-0000-0000-00008F5C0000}"/>
    <cellStyle name="Note 4 7 21 2" xfId="25218" xr:uid="{3677F439-E188-44E4-BF33-CB8953C474D5}"/>
    <cellStyle name="Note 4 7 22" xfId="23675" xr:uid="{00000000-0005-0000-0000-0000905C0000}"/>
    <cellStyle name="Note 4 7 22 2" xfId="25217" xr:uid="{C9D5088C-5959-4FEB-B550-D5DAD18109E3}"/>
    <cellStyle name="Note 4 7 23" xfId="23676" xr:uid="{00000000-0005-0000-0000-0000915C0000}"/>
    <cellStyle name="Note 4 7 23 2" xfId="25216" xr:uid="{C9A24DFE-7BE6-42DC-9539-168C2D6B1A64}"/>
    <cellStyle name="Note 4 7 24" xfId="23677" xr:uid="{00000000-0005-0000-0000-0000925C0000}"/>
    <cellStyle name="Note 4 7 24 2" xfId="25215" xr:uid="{02DFD538-90B1-4E1F-96AB-91B7A6916ED4}"/>
    <cellStyle name="Note 4 7 25" xfId="23678" xr:uid="{00000000-0005-0000-0000-0000935C0000}"/>
    <cellStyle name="Note 4 7 3" xfId="23679" xr:uid="{00000000-0005-0000-0000-0000945C0000}"/>
    <cellStyle name="Note 4 7 3 2" xfId="23680" xr:uid="{00000000-0005-0000-0000-0000955C0000}"/>
    <cellStyle name="Note 4 7 3 3" xfId="23681" xr:uid="{00000000-0005-0000-0000-0000965C0000}"/>
    <cellStyle name="Note 4 7 3 4" xfId="23682" xr:uid="{00000000-0005-0000-0000-0000975C0000}"/>
    <cellStyle name="Note 4 7 3 4 2" xfId="25214" xr:uid="{A25A2F86-1F67-48CD-9CD8-C67C0EFE3055}"/>
    <cellStyle name="Note 4 7 3 5" xfId="23683" xr:uid="{00000000-0005-0000-0000-0000985C0000}"/>
    <cellStyle name="Note 4 7 3 5 2" xfId="25213" xr:uid="{8D3C6D34-998A-411A-88A3-C971A076B8ED}"/>
    <cellStyle name="Note 4 7 3 6" xfId="23684" xr:uid="{00000000-0005-0000-0000-0000995C0000}"/>
    <cellStyle name="Note 4 7 4" xfId="23685" xr:uid="{00000000-0005-0000-0000-00009A5C0000}"/>
    <cellStyle name="Note 4 7 4 2" xfId="23686" xr:uid="{00000000-0005-0000-0000-00009B5C0000}"/>
    <cellStyle name="Note 4 7 4 3" xfId="23687" xr:uid="{00000000-0005-0000-0000-00009C5C0000}"/>
    <cellStyle name="Note 4 7 4 4" xfId="23688" xr:uid="{00000000-0005-0000-0000-00009D5C0000}"/>
    <cellStyle name="Note 4 7 4 4 2" xfId="25212" xr:uid="{5B892C87-9CAD-497C-AFF1-045F75DCEE4D}"/>
    <cellStyle name="Note 4 7 4 5" xfId="23689" xr:uid="{00000000-0005-0000-0000-00009E5C0000}"/>
    <cellStyle name="Note 4 7 4 5 2" xfId="25211" xr:uid="{C7DEA4AC-18E4-4326-8177-AF072A97E8E4}"/>
    <cellStyle name="Note 4 7 4 6" xfId="23690" xr:uid="{00000000-0005-0000-0000-00009F5C0000}"/>
    <cellStyle name="Note 4 7 5" xfId="23691" xr:uid="{00000000-0005-0000-0000-0000A05C0000}"/>
    <cellStyle name="Note 4 7 5 2" xfId="23692" xr:uid="{00000000-0005-0000-0000-0000A15C0000}"/>
    <cellStyle name="Note 4 7 5 3" xfId="23693" xr:uid="{00000000-0005-0000-0000-0000A25C0000}"/>
    <cellStyle name="Note 4 7 5 4" xfId="23694" xr:uid="{00000000-0005-0000-0000-0000A35C0000}"/>
    <cellStyle name="Note 4 7 5 4 2" xfId="25210" xr:uid="{AA02879B-E093-4876-8AFE-6EF37643DBB9}"/>
    <cellStyle name="Note 4 7 5 5" xfId="23695" xr:uid="{00000000-0005-0000-0000-0000A45C0000}"/>
    <cellStyle name="Note 4 7 5 5 2" xfId="25209" xr:uid="{9A1F2AD2-E334-4859-811C-619DCEDFB097}"/>
    <cellStyle name="Note 4 7 5 6" xfId="23696" xr:uid="{00000000-0005-0000-0000-0000A55C0000}"/>
    <cellStyle name="Note 4 7 6" xfId="23697" xr:uid="{00000000-0005-0000-0000-0000A65C0000}"/>
    <cellStyle name="Note 4 7 6 2" xfId="23698" xr:uid="{00000000-0005-0000-0000-0000A75C0000}"/>
    <cellStyle name="Note 4 7 6 3" xfId="23699" xr:uid="{00000000-0005-0000-0000-0000A85C0000}"/>
    <cellStyle name="Note 4 7 6 4" xfId="23700" xr:uid="{00000000-0005-0000-0000-0000A95C0000}"/>
    <cellStyle name="Note 4 7 6 4 2" xfId="25208" xr:uid="{A79BEEF3-5134-4F97-B1FC-F0586620B2B7}"/>
    <cellStyle name="Note 4 7 6 5" xfId="23701" xr:uid="{00000000-0005-0000-0000-0000AA5C0000}"/>
    <cellStyle name="Note 4 7 6 5 2" xfId="25207" xr:uid="{77C7343C-2845-4B8F-B5CD-46234CECEE97}"/>
    <cellStyle name="Note 4 7 6 6" xfId="23702" xr:uid="{00000000-0005-0000-0000-0000AB5C0000}"/>
    <cellStyle name="Note 4 7 7" xfId="23703" xr:uid="{00000000-0005-0000-0000-0000AC5C0000}"/>
    <cellStyle name="Note 4 7 7 2" xfId="23704" xr:uid="{00000000-0005-0000-0000-0000AD5C0000}"/>
    <cellStyle name="Note 4 7 7 3" xfId="23705" xr:uid="{00000000-0005-0000-0000-0000AE5C0000}"/>
    <cellStyle name="Note 4 7 7 4" xfId="23706" xr:uid="{00000000-0005-0000-0000-0000AF5C0000}"/>
    <cellStyle name="Note 4 7 7 4 2" xfId="25206" xr:uid="{3AAD7ABF-4634-4AD0-88B4-0DBB7EF871DB}"/>
    <cellStyle name="Note 4 7 7 5" xfId="23707" xr:uid="{00000000-0005-0000-0000-0000B05C0000}"/>
    <cellStyle name="Note 4 7 7 5 2" xfId="25205" xr:uid="{EDAC5CD9-B471-4442-B2CA-0956A9E77279}"/>
    <cellStyle name="Note 4 7 7 6" xfId="23708" xr:uid="{00000000-0005-0000-0000-0000B15C0000}"/>
    <cellStyle name="Note 4 7 8" xfId="23709" xr:uid="{00000000-0005-0000-0000-0000B25C0000}"/>
    <cellStyle name="Note 4 7 8 2" xfId="23710" xr:uid="{00000000-0005-0000-0000-0000B35C0000}"/>
    <cellStyle name="Note 4 7 8 3" xfId="23711" xr:uid="{00000000-0005-0000-0000-0000B45C0000}"/>
    <cellStyle name="Note 4 7 8 4" xfId="23712" xr:uid="{00000000-0005-0000-0000-0000B55C0000}"/>
    <cellStyle name="Note 4 7 8 4 2" xfId="25204" xr:uid="{5E28A956-32F3-44C5-9796-3DD0541F8B64}"/>
    <cellStyle name="Note 4 7 8 5" xfId="23713" xr:uid="{00000000-0005-0000-0000-0000B65C0000}"/>
    <cellStyle name="Note 4 7 8 5 2" xfId="25203" xr:uid="{5E465C94-3C21-46CA-95B1-A0F3943793BF}"/>
    <cellStyle name="Note 4 7 8 6" xfId="23714" xr:uid="{00000000-0005-0000-0000-0000B75C0000}"/>
    <cellStyle name="Note 4 7 9" xfId="23715" xr:uid="{00000000-0005-0000-0000-0000B85C0000}"/>
    <cellStyle name="Note 4 7 9 2" xfId="23716" xr:uid="{00000000-0005-0000-0000-0000B95C0000}"/>
    <cellStyle name="Note 4 7 9 3" xfId="23717" xr:uid="{00000000-0005-0000-0000-0000BA5C0000}"/>
    <cellStyle name="Note 4 7 9 4" xfId="23718" xr:uid="{00000000-0005-0000-0000-0000BB5C0000}"/>
    <cellStyle name="Note 4 7 9 4 2" xfId="25202" xr:uid="{5830061B-27BD-4444-8E24-3FBF3157DAA3}"/>
    <cellStyle name="Note 4 7 9 5" xfId="23719" xr:uid="{00000000-0005-0000-0000-0000BC5C0000}"/>
    <cellStyle name="Note 4 7 9 5 2" xfId="25201" xr:uid="{682D222A-37B2-4C87-91FA-99E7C8B953FC}"/>
    <cellStyle name="Note 4 7 9 6" xfId="23720" xr:uid="{00000000-0005-0000-0000-0000BD5C0000}"/>
    <cellStyle name="Note 4 8" xfId="23721" xr:uid="{00000000-0005-0000-0000-0000BE5C0000}"/>
    <cellStyle name="Note 4 8 2" xfId="23722" xr:uid="{00000000-0005-0000-0000-0000BF5C0000}"/>
    <cellStyle name="Note 4 8 2 2" xfId="23723" xr:uid="{00000000-0005-0000-0000-0000C05C0000}"/>
    <cellStyle name="Note 4 8 2 3" xfId="23724" xr:uid="{00000000-0005-0000-0000-0000C15C0000}"/>
    <cellStyle name="Note 4 8 2 4" xfId="23725" xr:uid="{00000000-0005-0000-0000-0000C25C0000}"/>
    <cellStyle name="Note 4 8 2 4 2" xfId="25200" xr:uid="{D4FD8FAD-49F9-4C9D-ACAD-055B84C55CBA}"/>
    <cellStyle name="Note 4 8 2 5" xfId="23726" xr:uid="{00000000-0005-0000-0000-0000C35C0000}"/>
    <cellStyle name="Note 4 8 2 5 2" xfId="25199" xr:uid="{90A7D7E7-65D9-4BB2-98B9-6A4AF3253EE3}"/>
    <cellStyle name="Note 4 8 2 6" xfId="23727" xr:uid="{00000000-0005-0000-0000-0000C45C0000}"/>
    <cellStyle name="Note 4 8 3" xfId="23728" xr:uid="{00000000-0005-0000-0000-0000C55C0000}"/>
    <cellStyle name="Note 4 8 3 2" xfId="23729" xr:uid="{00000000-0005-0000-0000-0000C65C0000}"/>
    <cellStyle name="Note 4 8 3 2 2" xfId="25198" xr:uid="{3BA050CE-D922-4A62-9225-8757407ABA04}"/>
    <cellStyle name="Note 4 8 3 3" xfId="23730" xr:uid="{00000000-0005-0000-0000-0000C75C0000}"/>
    <cellStyle name="Note 4 8 3 3 2" xfId="25197" xr:uid="{37331DA6-3717-4BFD-9343-892F9DD511B5}"/>
    <cellStyle name="Note 4 8 4" xfId="23731" xr:uid="{00000000-0005-0000-0000-0000C85C0000}"/>
    <cellStyle name="Note 4 8 4 2" xfId="23732" xr:uid="{00000000-0005-0000-0000-0000C95C0000}"/>
    <cellStyle name="Note 4 8 4 2 2" xfId="25196" xr:uid="{975F6A18-F8D5-449C-BF15-1D036061F04D}"/>
    <cellStyle name="Note 4 8 4 3" xfId="23733" xr:uid="{00000000-0005-0000-0000-0000CA5C0000}"/>
    <cellStyle name="Note 4 8 4 3 2" xfId="25195" xr:uid="{8AEE0126-F784-43B5-8A72-8DA8EDA0C0F1}"/>
    <cellStyle name="Note 4 8 5" xfId="23734" xr:uid="{00000000-0005-0000-0000-0000CB5C0000}"/>
    <cellStyle name="Note 4 8 5 2" xfId="25194" xr:uid="{62606F07-8E19-4F9D-BB99-E27522876A75}"/>
    <cellStyle name="Note 4 8 6" xfId="23735" xr:uid="{00000000-0005-0000-0000-0000CC5C0000}"/>
    <cellStyle name="Note 4 8 6 2" xfId="25193" xr:uid="{E0601C9E-A7E4-4485-ABAD-F8141CB68164}"/>
    <cellStyle name="Note 4 8 7" xfId="23736" xr:uid="{00000000-0005-0000-0000-0000CD5C0000}"/>
    <cellStyle name="Note 4 8 7 2" xfId="25192" xr:uid="{7721A4E8-45FE-40D5-AA83-F5471E5876EC}"/>
    <cellStyle name="Note 4 8 8" xfId="23737" xr:uid="{00000000-0005-0000-0000-0000CE5C0000}"/>
    <cellStyle name="Note 4 9" xfId="23738" xr:uid="{00000000-0005-0000-0000-0000CF5C0000}"/>
    <cellStyle name="Note 4 9 2" xfId="23739" xr:uid="{00000000-0005-0000-0000-0000D05C0000}"/>
    <cellStyle name="Note 4 9 2 2" xfId="23740" xr:uid="{00000000-0005-0000-0000-0000D15C0000}"/>
    <cellStyle name="Note 4 9 2 2 2" xfId="25191" xr:uid="{491B2133-FE8B-400A-878F-62F4123E2A6F}"/>
    <cellStyle name="Note 4 9 2 3" xfId="23741" xr:uid="{00000000-0005-0000-0000-0000D25C0000}"/>
    <cellStyle name="Note 4 9 2 3 2" xfId="25190" xr:uid="{AD9BC642-C10F-4513-B272-897E0C3499D8}"/>
    <cellStyle name="Note 4 9 3" xfId="23742" xr:uid="{00000000-0005-0000-0000-0000D35C0000}"/>
    <cellStyle name="Note 4 9 3 2" xfId="23743" xr:uid="{00000000-0005-0000-0000-0000D45C0000}"/>
    <cellStyle name="Note 4 9 3 2 2" xfId="25189" xr:uid="{220A7D64-8B58-4E1F-BA9D-B3D7C11AAC63}"/>
    <cellStyle name="Note 4 9 3 3" xfId="23744" xr:uid="{00000000-0005-0000-0000-0000D55C0000}"/>
    <cellStyle name="Note 4 9 3 3 2" xfId="25188" xr:uid="{6256CC75-C5BA-4CD7-9310-2EDF7233BB84}"/>
    <cellStyle name="Note 4 9 4" xfId="23745" xr:uid="{00000000-0005-0000-0000-0000D65C0000}"/>
    <cellStyle name="Note 4 9 4 2" xfId="25187" xr:uid="{33D38EF0-7108-4EA3-AB3B-3C03B738F7C4}"/>
    <cellStyle name="Note 4 9 5" xfId="23746" xr:uid="{00000000-0005-0000-0000-0000D75C0000}"/>
    <cellStyle name="Note 4 9 5 2" xfId="25186" xr:uid="{1A109549-E13C-4B56-9B4F-AC16E3DD11BD}"/>
    <cellStyle name="Note 4 9 6" xfId="23747" xr:uid="{00000000-0005-0000-0000-0000D85C0000}"/>
    <cellStyle name="Note 4 9 6 2" xfId="25185" xr:uid="{68135F96-3AC7-470E-8807-994CE7FE01BA}"/>
    <cellStyle name="Note 4 9 7" xfId="23748" xr:uid="{00000000-0005-0000-0000-0000D95C0000}"/>
    <cellStyle name="Note 4 9 7 2" xfId="25184" xr:uid="{1CD93AEE-9FED-4BF0-84C3-1873DD99D6A7}"/>
    <cellStyle name="Note 4 9 8" xfId="23749" xr:uid="{00000000-0005-0000-0000-0000DA5C0000}"/>
    <cellStyle name="Obično 2" xfId="23750" xr:uid="{00000000-0005-0000-0000-0000DB5C0000}"/>
    <cellStyle name="Obično 2 2" xfId="23751" xr:uid="{00000000-0005-0000-0000-0000DC5C0000}"/>
    <cellStyle name="Obično 2 2 2" xfId="23752" xr:uid="{00000000-0005-0000-0000-0000DD5C0000}"/>
    <cellStyle name="Obično 2 2 3" xfId="23753" xr:uid="{00000000-0005-0000-0000-0000DE5C0000}"/>
    <cellStyle name="Obično 2 3" xfId="23754" xr:uid="{00000000-0005-0000-0000-0000DF5C0000}"/>
    <cellStyle name="Obično 2 3 2" xfId="23755" xr:uid="{00000000-0005-0000-0000-0000E05C0000}"/>
    <cellStyle name="Obično 2 3 3" xfId="23756" xr:uid="{00000000-0005-0000-0000-0000E15C0000}"/>
    <cellStyle name="Obično 2 4" xfId="23757" xr:uid="{00000000-0005-0000-0000-0000E25C0000}"/>
    <cellStyle name="Obično 2 4 2" xfId="23758" xr:uid="{00000000-0005-0000-0000-0000E35C0000}"/>
    <cellStyle name="Obično 2 4 3" xfId="23759" xr:uid="{00000000-0005-0000-0000-0000E45C0000}"/>
    <cellStyle name="Obično 2 5" xfId="23760" xr:uid="{00000000-0005-0000-0000-0000E55C0000}"/>
    <cellStyle name="Obično 2 6" xfId="23761" xr:uid="{00000000-0005-0000-0000-0000E65C0000}"/>
    <cellStyle name="Obično 2 6 2" xfId="23762" xr:uid="{00000000-0005-0000-0000-0000E75C0000}"/>
    <cellStyle name="Obično 2 7" xfId="23763" xr:uid="{00000000-0005-0000-0000-0000E85C0000}"/>
    <cellStyle name="Obično 3" xfId="23764" xr:uid="{00000000-0005-0000-0000-0000E95C0000}"/>
    <cellStyle name="Obično_077-tomaić commerce-sirana runolist-tro-bc" xfId="23765" xr:uid="{00000000-0005-0000-0000-0000EA5C0000}"/>
    <cellStyle name="Output 2" xfId="23766" xr:uid="{00000000-0005-0000-0000-0000EB5C0000}"/>
    <cellStyle name="Output 2 2" xfId="23767" xr:uid="{00000000-0005-0000-0000-0000EC5C0000}"/>
    <cellStyle name="Output 2 3" xfId="23768" xr:uid="{00000000-0005-0000-0000-0000ED5C0000}"/>
    <cellStyle name="Output 2 4" xfId="23769" xr:uid="{00000000-0005-0000-0000-0000EE5C0000}"/>
    <cellStyle name="Output 2 4 2" xfId="25183" xr:uid="{7DA45E94-B6DD-4191-BF43-E20BEA6A2D07}"/>
    <cellStyle name="Output 2 5" xfId="23770" xr:uid="{00000000-0005-0000-0000-0000EF5C0000}"/>
    <cellStyle name="Output 2 5 2" xfId="25182" xr:uid="{C2F0BA8B-D416-4DB4-A6BD-927CD16C5266}"/>
    <cellStyle name="Output 2 6" xfId="23771" xr:uid="{00000000-0005-0000-0000-0000F05C0000}"/>
    <cellStyle name="Output 2 6 2" xfId="25181" xr:uid="{D7F53E8A-FB84-4321-9959-FD045D97B18D}"/>
    <cellStyle name="Output 2 7" xfId="23772" xr:uid="{00000000-0005-0000-0000-0000F15C0000}"/>
    <cellStyle name="Output 3" xfId="23773" xr:uid="{00000000-0005-0000-0000-0000F25C0000}"/>
    <cellStyle name="Output 3 10" xfId="23774" xr:uid="{00000000-0005-0000-0000-0000F35C0000}"/>
    <cellStyle name="Output 3 10 2" xfId="23775" xr:uid="{00000000-0005-0000-0000-0000F45C0000}"/>
    <cellStyle name="Output 3 10 3" xfId="23776" xr:uid="{00000000-0005-0000-0000-0000F55C0000}"/>
    <cellStyle name="Output 3 10 4" xfId="23777" xr:uid="{00000000-0005-0000-0000-0000F65C0000}"/>
    <cellStyle name="Output 3 10 4 2" xfId="25180" xr:uid="{CE4C5FD4-5719-474D-8E8E-2C085008FADA}"/>
    <cellStyle name="Output 3 10 5" xfId="23778" xr:uid="{00000000-0005-0000-0000-0000F75C0000}"/>
    <cellStyle name="Output 3 10 5 2" xfId="25179" xr:uid="{2A678D78-BCD2-4F9F-9F84-1A8981AEE7CA}"/>
    <cellStyle name="Output 3 10 6" xfId="23779" xr:uid="{00000000-0005-0000-0000-0000F85C0000}"/>
    <cellStyle name="Output 3 11" xfId="23780" xr:uid="{00000000-0005-0000-0000-0000F95C0000}"/>
    <cellStyle name="Output 3 11 2" xfId="23781" xr:uid="{00000000-0005-0000-0000-0000FA5C0000}"/>
    <cellStyle name="Output 3 11 3" xfId="23782" xr:uid="{00000000-0005-0000-0000-0000FB5C0000}"/>
    <cellStyle name="Output 3 11 4" xfId="23783" xr:uid="{00000000-0005-0000-0000-0000FC5C0000}"/>
    <cellStyle name="Output 3 11 4 2" xfId="25178" xr:uid="{33A6B910-81B7-494E-A8E5-281C601F344F}"/>
    <cellStyle name="Output 3 11 5" xfId="23784" xr:uid="{00000000-0005-0000-0000-0000FD5C0000}"/>
    <cellStyle name="Output 3 11 5 2" xfId="25177" xr:uid="{8F050C7F-AF33-497C-AD61-95308742A547}"/>
    <cellStyle name="Output 3 11 6" xfId="23785" xr:uid="{00000000-0005-0000-0000-0000FE5C0000}"/>
    <cellStyle name="Output 3 12" xfId="23786" xr:uid="{00000000-0005-0000-0000-0000FF5C0000}"/>
    <cellStyle name="Output 3 12 2" xfId="23787" xr:uid="{00000000-0005-0000-0000-0000005D0000}"/>
    <cellStyle name="Output 3 12 3" xfId="23788" xr:uid="{00000000-0005-0000-0000-0000015D0000}"/>
    <cellStyle name="Output 3 12 4" xfId="23789" xr:uid="{00000000-0005-0000-0000-0000025D0000}"/>
    <cellStyle name="Output 3 12 4 2" xfId="25176" xr:uid="{ADADF5F2-E665-4A8C-AD29-780243225538}"/>
    <cellStyle name="Output 3 12 5" xfId="23790" xr:uid="{00000000-0005-0000-0000-0000035D0000}"/>
    <cellStyle name="Output 3 12 5 2" xfId="25175" xr:uid="{792B9DB0-E8B1-44C7-9660-9D1309ACE2BF}"/>
    <cellStyle name="Output 3 12 6" xfId="23791" xr:uid="{00000000-0005-0000-0000-0000045D0000}"/>
    <cellStyle name="Output 3 13" xfId="23792" xr:uid="{00000000-0005-0000-0000-0000055D0000}"/>
    <cellStyle name="Output 3 13 2" xfId="23793" xr:uid="{00000000-0005-0000-0000-0000065D0000}"/>
    <cellStyle name="Output 3 13 3" xfId="23794" xr:uid="{00000000-0005-0000-0000-0000075D0000}"/>
    <cellStyle name="Output 3 13 4" xfId="23795" xr:uid="{00000000-0005-0000-0000-0000085D0000}"/>
    <cellStyle name="Output 3 13 4 2" xfId="25174" xr:uid="{11637F46-9DFC-40E6-98E9-067B89609A05}"/>
    <cellStyle name="Output 3 13 5" xfId="23796" xr:uid="{00000000-0005-0000-0000-0000095D0000}"/>
    <cellStyle name="Output 3 13 5 2" xfId="25173" xr:uid="{68373C3C-1420-4FFD-A532-89615F8F3191}"/>
    <cellStyle name="Output 3 13 6" xfId="23797" xr:uid="{00000000-0005-0000-0000-00000A5D0000}"/>
    <cellStyle name="Output 3 14" xfId="23798" xr:uid="{00000000-0005-0000-0000-00000B5D0000}"/>
    <cellStyle name="Output 3 14 2" xfId="23799" xr:uid="{00000000-0005-0000-0000-00000C5D0000}"/>
    <cellStyle name="Output 3 14 3" xfId="23800" xr:uid="{00000000-0005-0000-0000-00000D5D0000}"/>
    <cellStyle name="Output 3 14 4" xfId="23801" xr:uid="{00000000-0005-0000-0000-00000E5D0000}"/>
    <cellStyle name="Output 3 14 4 2" xfId="25172" xr:uid="{396101C8-2D32-4D70-8A35-8093FC0A4870}"/>
    <cellStyle name="Output 3 14 5" xfId="23802" xr:uid="{00000000-0005-0000-0000-00000F5D0000}"/>
    <cellStyle name="Output 3 14 5 2" xfId="25171" xr:uid="{7CB0123E-71BA-4611-8738-7275FB3F8A2E}"/>
    <cellStyle name="Output 3 14 6" xfId="23803" xr:uid="{00000000-0005-0000-0000-0000105D0000}"/>
    <cellStyle name="Output 3 15" xfId="23804" xr:uid="{00000000-0005-0000-0000-0000115D0000}"/>
    <cellStyle name="Output 3 15 2" xfId="23805" xr:uid="{00000000-0005-0000-0000-0000125D0000}"/>
    <cellStyle name="Output 3 15 3" xfId="23806" xr:uid="{00000000-0005-0000-0000-0000135D0000}"/>
    <cellStyle name="Output 3 15 4" xfId="23807" xr:uid="{00000000-0005-0000-0000-0000145D0000}"/>
    <cellStyle name="Output 3 15 4 2" xfId="25170" xr:uid="{FCEB83AA-E133-493E-BC53-D58EAD16BB14}"/>
    <cellStyle name="Output 3 15 5" xfId="23808" xr:uid="{00000000-0005-0000-0000-0000155D0000}"/>
    <cellStyle name="Output 3 15 5 2" xfId="25169" xr:uid="{CA9310C7-0B74-452D-B5B3-A7F31B4EB394}"/>
    <cellStyle name="Output 3 15 6" xfId="23809" xr:uid="{00000000-0005-0000-0000-0000165D0000}"/>
    <cellStyle name="Output 3 16" xfId="23810" xr:uid="{00000000-0005-0000-0000-0000175D0000}"/>
    <cellStyle name="Output 3 16 2" xfId="23811" xr:uid="{00000000-0005-0000-0000-0000185D0000}"/>
    <cellStyle name="Output 3 16 3" xfId="23812" xr:uid="{00000000-0005-0000-0000-0000195D0000}"/>
    <cellStyle name="Output 3 16 4" xfId="23813" xr:uid="{00000000-0005-0000-0000-00001A5D0000}"/>
    <cellStyle name="Output 3 16 4 2" xfId="25168" xr:uid="{EA87B3C8-D8BC-4992-8715-07FC8E748120}"/>
    <cellStyle name="Output 3 16 5" xfId="23814" xr:uid="{00000000-0005-0000-0000-00001B5D0000}"/>
    <cellStyle name="Output 3 16 5 2" xfId="25167" xr:uid="{005AEE77-520C-48FB-9F6A-03C79238E355}"/>
    <cellStyle name="Output 3 16 6" xfId="23815" xr:uid="{00000000-0005-0000-0000-00001C5D0000}"/>
    <cellStyle name="Output 3 17" xfId="23816" xr:uid="{00000000-0005-0000-0000-00001D5D0000}"/>
    <cellStyle name="Output 3 17 2" xfId="23817" xr:uid="{00000000-0005-0000-0000-00001E5D0000}"/>
    <cellStyle name="Output 3 17 3" xfId="23818" xr:uid="{00000000-0005-0000-0000-00001F5D0000}"/>
    <cellStyle name="Output 3 17 4" xfId="23819" xr:uid="{00000000-0005-0000-0000-0000205D0000}"/>
    <cellStyle name="Output 3 17 4 2" xfId="25166" xr:uid="{EFA2CDCD-083E-4CA4-BDA0-AEC4C70A6ED3}"/>
    <cellStyle name="Output 3 17 5" xfId="23820" xr:uid="{00000000-0005-0000-0000-0000215D0000}"/>
    <cellStyle name="Output 3 17 5 2" xfId="25165" xr:uid="{95AEFC6F-75D8-472A-897E-2AD57262B827}"/>
    <cellStyle name="Output 3 17 6" xfId="23821" xr:uid="{00000000-0005-0000-0000-0000225D0000}"/>
    <cellStyle name="Output 3 18" xfId="23822" xr:uid="{00000000-0005-0000-0000-0000235D0000}"/>
    <cellStyle name="Output 3 18 2" xfId="23823" xr:uid="{00000000-0005-0000-0000-0000245D0000}"/>
    <cellStyle name="Output 3 18 3" xfId="23824" xr:uid="{00000000-0005-0000-0000-0000255D0000}"/>
    <cellStyle name="Output 3 18 4" xfId="23825" xr:uid="{00000000-0005-0000-0000-0000265D0000}"/>
    <cellStyle name="Output 3 18 4 2" xfId="25164" xr:uid="{091D92A9-02DE-4BCF-9F3F-2A6163639C34}"/>
    <cellStyle name="Output 3 18 5" xfId="23826" xr:uid="{00000000-0005-0000-0000-0000275D0000}"/>
    <cellStyle name="Output 3 18 5 2" xfId="25163" xr:uid="{E0AF507D-DE60-41DD-AC87-D17E347098FC}"/>
    <cellStyle name="Output 3 18 6" xfId="23827" xr:uid="{00000000-0005-0000-0000-0000285D0000}"/>
    <cellStyle name="Output 3 19" xfId="23828" xr:uid="{00000000-0005-0000-0000-0000295D0000}"/>
    <cellStyle name="Output 3 19 2" xfId="23829" xr:uid="{00000000-0005-0000-0000-00002A5D0000}"/>
    <cellStyle name="Output 3 19 3" xfId="23830" xr:uid="{00000000-0005-0000-0000-00002B5D0000}"/>
    <cellStyle name="Output 3 19 4" xfId="23831" xr:uid="{00000000-0005-0000-0000-00002C5D0000}"/>
    <cellStyle name="Output 3 19 4 2" xfId="25162" xr:uid="{27A19548-49EF-41A6-A293-0E7D217D1271}"/>
    <cellStyle name="Output 3 19 5" xfId="23832" xr:uid="{00000000-0005-0000-0000-00002D5D0000}"/>
    <cellStyle name="Output 3 19 5 2" xfId="25161" xr:uid="{7E783AA0-6EA1-415A-BCB1-B13A250622B0}"/>
    <cellStyle name="Output 3 19 6" xfId="23833" xr:uid="{00000000-0005-0000-0000-00002E5D0000}"/>
    <cellStyle name="Output 3 2" xfId="23834" xr:uid="{00000000-0005-0000-0000-00002F5D0000}"/>
    <cellStyle name="Output 3 2 2" xfId="23835" xr:uid="{00000000-0005-0000-0000-0000305D0000}"/>
    <cellStyle name="Output 3 2 3" xfId="23836" xr:uid="{00000000-0005-0000-0000-0000315D0000}"/>
    <cellStyle name="Output 3 2 4" xfId="23837" xr:uid="{00000000-0005-0000-0000-0000325D0000}"/>
    <cellStyle name="Output 3 2 4 2" xfId="25160" xr:uid="{0B2725AE-B521-4E23-892D-4252E36A1DBE}"/>
    <cellStyle name="Output 3 2 5" xfId="23838" xr:uid="{00000000-0005-0000-0000-0000335D0000}"/>
    <cellStyle name="Output 3 2 5 2" xfId="25159" xr:uid="{4688822D-3907-4CFF-9319-B8C4DC608DF7}"/>
    <cellStyle name="Output 3 2 6" xfId="23839" xr:uid="{00000000-0005-0000-0000-0000345D0000}"/>
    <cellStyle name="Output 3 20" xfId="23840" xr:uid="{00000000-0005-0000-0000-0000355D0000}"/>
    <cellStyle name="Output 3 20 2" xfId="23841" xr:uid="{00000000-0005-0000-0000-0000365D0000}"/>
    <cellStyle name="Output 3 20 3" xfId="23842" xr:uid="{00000000-0005-0000-0000-0000375D0000}"/>
    <cellStyle name="Output 3 20 4" xfId="23843" xr:uid="{00000000-0005-0000-0000-0000385D0000}"/>
    <cellStyle name="Output 3 20 4 2" xfId="25158" xr:uid="{91595038-3409-458D-ABA2-1FB12FABD6CA}"/>
    <cellStyle name="Output 3 20 5" xfId="23844" xr:uid="{00000000-0005-0000-0000-0000395D0000}"/>
    <cellStyle name="Output 3 20 5 2" xfId="25157" xr:uid="{54359958-5F73-4DCA-AA86-74993CAF23C5}"/>
    <cellStyle name="Output 3 20 6" xfId="23845" xr:uid="{00000000-0005-0000-0000-00003A5D0000}"/>
    <cellStyle name="Output 3 21" xfId="23846" xr:uid="{00000000-0005-0000-0000-00003B5D0000}"/>
    <cellStyle name="Output 3 21 2" xfId="23847" xr:uid="{00000000-0005-0000-0000-00003C5D0000}"/>
    <cellStyle name="Output 3 21 3" xfId="23848" xr:uid="{00000000-0005-0000-0000-00003D5D0000}"/>
    <cellStyle name="Output 3 21 4" xfId="23849" xr:uid="{00000000-0005-0000-0000-00003E5D0000}"/>
    <cellStyle name="Output 3 21 4 2" xfId="25156" xr:uid="{CA0AAD40-0D9B-45FA-B527-254E173CC216}"/>
    <cellStyle name="Output 3 21 5" xfId="23850" xr:uid="{00000000-0005-0000-0000-00003F5D0000}"/>
    <cellStyle name="Output 3 21 5 2" xfId="25155" xr:uid="{DA44A1B0-8DF7-4FEE-ADE0-D5841083B476}"/>
    <cellStyle name="Output 3 21 6" xfId="23851" xr:uid="{00000000-0005-0000-0000-0000405D0000}"/>
    <cellStyle name="Output 3 22" xfId="23852" xr:uid="{00000000-0005-0000-0000-0000415D0000}"/>
    <cellStyle name="Output 3 22 2" xfId="23853" xr:uid="{00000000-0005-0000-0000-0000425D0000}"/>
    <cellStyle name="Output 3 22 3" xfId="23854" xr:uid="{00000000-0005-0000-0000-0000435D0000}"/>
    <cellStyle name="Output 3 22 4" xfId="23855" xr:uid="{00000000-0005-0000-0000-0000445D0000}"/>
    <cellStyle name="Output 3 22 4 2" xfId="25154" xr:uid="{FE1B2973-D68C-4FA2-A474-C3103B415442}"/>
    <cellStyle name="Output 3 22 5" xfId="23856" xr:uid="{00000000-0005-0000-0000-0000455D0000}"/>
    <cellStyle name="Output 3 22 5 2" xfId="25153" xr:uid="{39CEAFC3-887A-46C5-93C3-F4ED2104E9FB}"/>
    <cellStyle name="Output 3 22 6" xfId="23857" xr:uid="{00000000-0005-0000-0000-0000465D0000}"/>
    <cellStyle name="Output 3 23" xfId="23858" xr:uid="{00000000-0005-0000-0000-0000475D0000}"/>
    <cellStyle name="Output 3 23 2" xfId="23859" xr:uid="{00000000-0005-0000-0000-0000485D0000}"/>
    <cellStyle name="Output 3 23 3" xfId="23860" xr:uid="{00000000-0005-0000-0000-0000495D0000}"/>
    <cellStyle name="Output 3 23 4" xfId="23861" xr:uid="{00000000-0005-0000-0000-00004A5D0000}"/>
    <cellStyle name="Output 3 23 4 2" xfId="25152" xr:uid="{B9AA0F93-B421-4653-BD23-CE63D05E497B}"/>
    <cellStyle name="Output 3 23 5" xfId="23862" xr:uid="{00000000-0005-0000-0000-00004B5D0000}"/>
    <cellStyle name="Output 3 23 5 2" xfId="25151" xr:uid="{C03DC76A-4799-4381-967F-09472DDE7B61}"/>
    <cellStyle name="Output 3 23 6" xfId="23863" xr:uid="{00000000-0005-0000-0000-00004C5D0000}"/>
    <cellStyle name="Output 3 24" xfId="23864" xr:uid="{00000000-0005-0000-0000-00004D5D0000}"/>
    <cellStyle name="Output 3 24 2" xfId="23865" xr:uid="{00000000-0005-0000-0000-00004E5D0000}"/>
    <cellStyle name="Output 3 24 2 2" xfId="25150" xr:uid="{BF0F60DD-2A00-4609-B7DB-0D038BE017E8}"/>
    <cellStyle name="Output 3 24 3" xfId="23866" xr:uid="{00000000-0005-0000-0000-00004F5D0000}"/>
    <cellStyle name="Output 3 24 3 2" xfId="25149" xr:uid="{B64DF189-57BC-4018-9D70-A45D489B5C71}"/>
    <cellStyle name="Output 3 25" xfId="23867" xr:uid="{00000000-0005-0000-0000-0000505D0000}"/>
    <cellStyle name="Output 3 25 2" xfId="23868" xr:uid="{00000000-0005-0000-0000-0000515D0000}"/>
    <cellStyle name="Output 3 25 2 2" xfId="25148" xr:uid="{928C338D-8935-4F51-B4B4-E35189A7A941}"/>
    <cellStyle name="Output 3 25 3" xfId="23869" xr:uid="{00000000-0005-0000-0000-0000525D0000}"/>
    <cellStyle name="Output 3 25 3 2" xfId="25147" xr:uid="{0CAE28BE-F1AF-43E9-8DA1-6CA664A41CF5}"/>
    <cellStyle name="Output 3 26" xfId="23870" xr:uid="{00000000-0005-0000-0000-0000535D0000}"/>
    <cellStyle name="Output 3 26 2" xfId="25146" xr:uid="{98FB6C2F-0998-4721-95DB-54F55FE91402}"/>
    <cellStyle name="Output 3 27" xfId="23871" xr:uid="{00000000-0005-0000-0000-0000545D0000}"/>
    <cellStyle name="Output 3 27 2" xfId="25145" xr:uid="{B450F20C-4156-4868-AB65-50AB0BE8FA8F}"/>
    <cellStyle name="Output 3 28" xfId="23872" xr:uid="{00000000-0005-0000-0000-0000555D0000}"/>
    <cellStyle name="Output 3 28 2" xfId="25144" xr:uid="{7414EB38-831F-462E-AA7A-8B490B1BD83A}"/>
    <cellStyle name="Output 3 29" xfId="23873" xr:uid="{00000000-0005-0000-0000-0000565D0000}"/>
    <cellStyle name="Output 3 29 2" xfId="25143" xr:uid="{5D1AED73-EDAC-4A48-888C-30AD73AA42C8}"/>
    <cellStyle name="Output 3 3" xfId="23874" xr:uid="{00000000-0005-0000-0000-0000575D0000}"/>
    <cellStyle name="Output 3 3 2" xfId="23875" xr:uid="{00000000-0005-0000-0000-0000585D0000}"/>
    <cellStyle name="Output 3 3 3" xfId="23876" xr:uid="{00000000-0005-0000-0000-0000595D0000}"/>
    <cellStyle name="Output 3 3 4" xfId="23877" xr:uid="{00000000-0005-0000-0000-00005A5D0000}"/>
    <cellStyle name="Output 3 3 4 2" xfId="25142" xr:uid="{EC4B078D-13AD-4E6D-8A17-12E9FF863B9E}"/>
    <cellStyle name="Output 3 3 5" xfId="23878" xr:uid="{00000000-0005-0000-0000-00005B5D0000}"/>
    <cellStyle name="Output 3 3 5 2" xfId="25141" xr:uid="{9FB09796-214F-4073-9546-AA9DD7EA2218}"/>
    <cellStyle name="Output 3 3 6" xfId="23879" xr:uid="{00000000-0005-0000-0000-00005C5D0000}"/>
    <cellStyle name="Output 3 30" xfId="23880" xr:uid="{00000000-0005-0000-0000-00005D5D0000}"/>
    <cellStyle name="Output 3 30 2" xfId="25140" xr:uid="{542D6A16-EC94-40E1-A46F-DB58175BEC16}"/>
    <cellStyle name="Output 3 31" xfId="23881" xr:uid="{00000000-0005-0000-0000-00005E5D0000}"/>
    <cellStyle name="Output 3 31 2" xfId="25139" xr:uid="{C7BE9F54-8940-4EEB-B12D-0773C744DCD3}"/>
    <cellStyle name="Output 3 32" xfId="23882" xr:uid="{00000000-0005-0000-0000-00005F5D0000}"/>
    <cellStyle name="Output 3 32 2" xfId="25138" xr:uid="{1E069783-5939-4EC8-A306-1FF59D68A0FB}"/>
    <cellStyle name="Output 3 33" xfId="23883" xr:uid="{00000000-0005-0000-0000-0000605D0000}"/>
    <cellStyle name="Output 3 4" xfId="23884" xr:uid="{00000000-0005-0000-0000-0000615D0000}"/>
    <cellStyle name="Output 3 4 2" xfId="23885" xr:uid="{00000000-0005-0000-0000-0000625D0000}"/>
    <cellStyle name="Output 3 4 3" xfId="23886" xr:uid="{00000000-0005-0000-0000-0000635D0000}"/>
    <cellStyle name="Output 3 4 4" xfId="23887" xr:uid="{00000000-0005-0000-0000-0000645D0000}"/>
    <cellStyle name="Output 3 4 4 2" xfId="25137" xr:uid="{55D94B71-A9E2-4F29-80EC-67044386DEC8}"/>
    <cellStyle name="Output 3 4 5" xfId="23888" xr:uid="{00000000-0005-0000-0000-0000655D0000}"/>
    <cellStyle name="Output 3 4 5 2" xfId="25136" xr:uid="{C42795B5-765C-4C5B-A193-DA302C853AB7}"/>
    <cellStyle name="Output 3 4 6" xfId="23889" xr:uid="{00000000-0005-0000-0000-0000665D0000}"/>
    <cellStyle name="Output 3 5" xfId="23890" xr:uid="{00000000-0005-0000-0000-0000675D0000}"/>
    <cellStyle name="Output 3 5 2" xfId="23891" xr:uid="{00000000-0005-0000-0000-0000685D0000}"/>
    <cellStyle name="Output 3 5 3" xfId="23892" xr:uid="{00000000-0005-0000-0000-0000695D0000}"/>
    <cellStyle name="Output 3 5 4" xfId="23893" xr:uid="{00000000-0005-0000-0000-00006A5D0000}"/>
    <cellStyle name="Output 3 5 4 2" xfId="25135" xr:uid="{8DFF6A0E-9401-4F9B-8964-4F4C86D6B0F7}"/>
    <cellStyle name="Output 3 5 5" xfId="23894" xr:uid="{00000000-0005-0000-0000-00006B5D0000}"/>
    <cellStyle name="Output 3 5 5 2" xfId="25134" xr:uid="{AC026556-0274-463C-9D23-8458DD7E7DD5}"/>
    <cellStyle name="Output 3 5 6" xfId="23895" xr:uid="{00000000-0005-0000-0000-00006C5D0000}"/>
    <cellStyle name="Output 3 6" xfId="23896" xr:uid="{00000000-0005-0000-0000-00006D5D0000}"/>
    <cellStyle name="Output 3 6 2" xfId="23897" xr:uid="{00000000-0005-0000-0000-00006E5D0000}"/>
    <cellStyle name="Output 3 6 3" xfId="23898" xr:uid="{00000000-0005-0000-0000-00006F5D0000}"/>
    <cellStyle name="Output 3 6 4" xfId="23899" xr:uid="{00000000-0005-0000-0000-0000705D0000}"/>
    <cellStyle name="Output 3 6 4 2" xfId="25133" xr:uid="{BB219E50-B202-463F-971A-72D8CB32629E}"/>
    <cellStyle name="Output 3 6 5" xfId="23900" xr:uid="{00000000-0005-0000-0000-0000715D0000}"/>
    <cellStyle name="Output 3 6 5 2" xfId="25132" xr:uid="{95122158-9345-46DE-8FD2-7F2436A1A706}"/>
    <cellStyle name="Output 3 6 6" xfId="23901" xr:uid="{00000000-0005-0000-0000-0000725D0000}"/>
    <cellStyle name="Output 3 7" xfId="23902" xr:uid="{00000000-0005-0000-0000-0000735D0000}"/>
    <cellStyle name="Output 3 7 2" xfId="23903" xr:uid="{00000000-0005-0000-0000-0000745D0000}"/>
    <cellStyle name="Output 3 7 3" xfId="23904" xr:uid="{00000000-0005-0000-0000-0000755D0000}"/>
    <cellStyle name="Output 3 7 4" xfId="23905" xr:uid="{00000000-0005-0000-0000-0000765D0000}"/>
    <cellStyle name="Output 3 7 4 2" xfId="25131" xr:uid="{913B5DF9-6424-45C2-97D8-DB1F979A9E59}"/>
    <cellStyle name="Output 3 7 5" xfId="23906" xr:uid="{00000000-0005-0000-0000-0000775D0000}"/>
    <cellStyle name="Output 3 7 5 2" xfId="25130" xr:uid="{8408B76F-1221-4870-BDA7-4A2E2654465E}"/>
    <cellStyle name="Output 3 7 6" xfId="23907" xr:uid="{00000000-0005-0000-0000-0000785D0000}"/>
    <cellStyle name="Output 3 8" xfId="23908" xr:uid="{00000000-0005-0000-0000-0000795D0000}"/>
    <cellStyle name="Output 3 8 2" xfId="23909" xr:uid="{00000000-0005-0000-0000-00007A5D0000}"/>
    <cellStyle name="Output 3 8 3" xfId="23910" xr:uid="{00000000-0005-0000-0000-00007B5D0000}"/>
    <cellStyle name="Output 3 8 4" xfId="23911" xr:uid="{00000000-0005-0000-0000-00007C5D0000}"/>
    <cellStyle name="Output 3 8 4 2" xfId="25129" xr:uid="{0371DBDB-6115-4251-86FD-574337E127B3}"/>
    <cellStyle name="Output 3 8 5" xfId="23912" xr:uid="{00000000-0005-0000-0000-00007D5D0000}"/>
    <cellStyle name="Output 3 8 5 2" xfId="25128" xr:uid="{65C39454-BF6C-417B-B529-6E0C9ACA3B37}"/>
    <cellStyle name="Output 3 8 6" xfId="23913" xr:uid="{00000000-0005-0000-0000-00007E5D0000}"/>
    <cellStyle name="Output 3 9" xfId="23914" xr:uid="{00000000-0005-0000-0000-00007F5D0000}"/>
    <cellStyle name="Output 3 9 2" xfId="23915" xr:uid="{00000000-0005-0000-0000-0000805D0000}"/>
    <cellStyle name="Output 3 9 3" xfId="23916" xr:uid="{00000000-0005-0000-0000-0000815D0000}"/>
    <cellStyle name="Output 3 9 4" xfId="23917" xr:uid="{00000000-0005-0000-0000-0000825D0000}"/>
    <cellStyle name="Output 3 9 4 2" xfId="25127" xr:uid="{419BB68E-973F-4259-B17D-40D35013B734}"/>
    <cellStyle name="Output 3 9 5" xfId="23918" xr:uid="{00000000-0005-0000-0000-0000835D0000}"/>
    <cellStyle name="Output 3 9 5 2" xfId="25126" xr:uid="{756F8806-5AFD-4235-9CBE-313B17FAFB62}"/>
    <cellStyle name="Output 3 9 6" xfId="23919" xr:uid="{00000000-0005-0000-0000-0000845D0000}"/>
    <cellStyle name="Output 4" xfId="23920" xr:uid="{00000000-0005-0000-0000-0000855D0000}"/>
    <cellStyle name="Output 4 10" xfId="23921" xr:uid="{00000000-0005-0000-0000-0000865D0000}"/>
    <cellStyle name="Output 4 10 2" xfId="23922" xr:uid="{00000000-0005-0000-0000-0000875D0000}"/>
    <cellStyle name="Output 4 10 3" xfId="23923" xr:uid="{00000000-0005-0000-0000-0000885D0000}"/>
    <cellStyle name="Output 4 10 4" xfId="23924" xr:uid="{00000000-0005-0000-0000-0000895D0000}"/>
    <cellStyle name="Output 4 10 4 2" xfId="25125" xr:uid="{D55E0761-CE77-45C4-A0D5-17FB603F7E91}"/>
    <cellStyle name="Output 4 10 5" xfId="23925" xr:uid="{00000000-0005-0000-0000-00008A5D0000}"/>
    <cellStyle name="Output 4 10 5 2" xfId="25124" xr:uid="{C9F242D5-2FF8-47A4-988D-55FBACF0843A}"/>
    <cellStyle name="Output 4 10 6" xfId="23926" xr:uid="{00000000-0005-0000-0000-00008B5D0000}"/>
    <cellStyle name="Output 4 11" xfId="23927" xr:uid="{00000000-0005-0000-0000-00008C5D0000}"/>
    <cellStyle name="Output 4 11 2" xfId="23928" xr:uid="{00000000-0005-0000-0000-00008D5D0000}"/>
    <cellStyle name="Output 4 11 3" xfId="23929" xr:uid="{00000000-0005-0000-0000-00008E5D0000}"/>
    <cellStyle name="Output 4 11 4" xfId="23930" xr:uid="{00000000-0005-0000-0000-00008F5D0000}"/>
    <cellStyle name="Output 4 11 4 2" xfId="25123" xr:uid="{EDD00D65-493E-4FCB-818C-4471815042E1}"/>
    <cellStyle name="Output 4 11 5" xfId="23931" xr:uid="{00000000-0005-0000-0000-0000905D0000}"/>
    <cellStyle name="Output 4 11 5 2" xfId="25122" xr:uid="{E6D0CEA8-71A4-4F43-9CBA-85FC4EDC9730}"/>
    <cellStyle name="Output 4 11 6" xfId="23932" xr:uid="{00000000-0005-0000-0000-0000915D0000}"/>
    <cellStyle name="Output 4 12" xfId="23933" xr:uid="{00000000-0005-0000-0000-0000925D0000}"/>
    <cellStyle name="Output 4 12 2" xfId="23934" xr:uid="{00000000-0005-0000-0000-0000935D0000}"/>
    <cellStyle name="Output 4 12 3" xfId="23935" xr:uid="{00000000-0005-0000-0000-0000945D0000}"/>
    <cellStyle name="Output 4 12 4" xfId="23936" xr:uid="{00000000-0005-0000-0000-0000955D0000}"/>
    <cellStyle name="Output 4 12 4 2" xfId="25121" xr:uid="{45942784-0D65-4758-852C-F76A4F2D7A28}"/>
    <cellStyle name="Output 4 12 5" xfId="23937" xr:uid="{00000000-0005-0000-0000-0000965D0000}"/>
    <cellStyle name="Output 4 12 5 2" xfId="25120" xr:uid="{BD4F17D6-5C3F-4002-8E6E-00B7E844109A}"/>
    <cellStyle name="Output 4 12 6" xfId="23938" xr:uid="{00000000-0005-0000-0000-0000975D0000}"/>
    <cellStyle name="Output 4 13" xfId="23939" xr:uid="{00000000-0005-0000-0000-0000985D0000}"/>
    <cellStyle name="Output 4 13 2" xfId="23940" xr:uid="{00000000-0005-0000-0000-0000995D0000}"/>
    <cellStyle name="Output 4 13 3" xfId="23941" xr:uid="{00000000-0005-0000-0000-00009A5D0000}"/>
    <cellStyle name="Output 4 13 4" xfId="23942" xr:uid="{00000000-0005-0000-0000-00009B5D0000}"/>
    <cellStyle name="Output 4 13 4 2" xfId="25119" xr:uid="{1DDBD603-33BB-4995-A9BE-8CE4C9CA1BAC}"/>
    <cellStyle name="Output 4 13 5" xfId="23943" xr:uid="{00000000-0005-0000-0000-00009C5D0000}"/>
    <cellStyle name="Output 4 13 5 2" xfId="25118" xr:uid="{0F12963D-8CAB-44FF-A421-40048DB9459C}"/>
    <cellStyle name="Output 4 13 6" xfId="23944" xr:uid="{00000000-0005-0000-0000-00009D5D0000}"/>
    <cellStyle name="Output 4 14" xfId="23945" xr:uid="{00000000-0005-0000-0000-00009E5D0000}"/>
    <cellStyle name="Output 4 14 2" xfId="23946" xr:uid="{00000000-0005-0000-0000-00009F5D0000}"/>
    <cellStyle name="Output 4 14 3" xfId="23947" xr:uid="{00000000-0005-0000-0000-0000A05D0000}"/>
    <cellStyle name="Output 4 14 4" xfId="23948" xr:uid="{00000000-0005-0000-0000-0000A15D0000}"/>
    <cellStyle name="Output 4 14 4 2" xfId="25117" xr:uid="{C780D3F8-DE14-4250-8074-E0F9C41592BA}"/>
    <cellStyle name="Output 4 14 5" xfId="23949" xr:uid="{00000000-0005-0000-0000-0000A25D0000}"/>
    <cellStyle name="Output 4 14 5 2" xfId="25116" xr:uid="{B62D840B-A696-4C03-9502-92CFB07556CC}"/>
    <cellStyle name="Output 4 14 6" xfId="23950" xr:uid="{00000000-0005-0000-0000-0000A35D0000}"/>
    <cellStyle name="Output 4 15" xfId="23951" xr:uid="{00000000-0005-0000-0000-0000A45D0000}"/>
    <cellStyle name="Output 4 15 2" xfId="23952" xr:uid="{00000000-0005-0000-0000-0000A55D0000}"/>
    <cellStyle name="Output 4 15 3" xfId="23953" xr:uid="{00000000-0005-0000-0000-0000A65D0000}"/>
    <cellStyle name="Output 4 15 4" xfId="23954" xr:uid="{00000000-0005-0000-0000-0000A75D0000}"/>
    <cellStyle name="Output 4 15 4 2" xfId="25115" xr:uid="{45680A79-86DD-4E0E-A869-D83D1CA01042}"/>
    <cellStyle name="Output 4 15 5" xfId="23955" xr:uid="{00000000-0005-0000-0000-0000A85D0000}"/>
    <cellStyle name="Output 4 15 5 2" xfId="25114" xr:uid="{8DC09243-7364-42F7-B989-0DBDD2DC7903}"/>
    <cellStyle name="Output 4 15 6" xfId="23956" xr:uid="{00000000-0005-0000-0000-0000A95D0000}"/>
    <cellStyle name="Output 4 16" xfId="23957" xr:uid="{00000000-0005-0000-0000-0000AA5D0000}"/>
    <cellStyle name="Output 4 16 2" xfId="23958" xr:uid="{00000000-0005-0000-0000-0000AB5D0000}"/>
    <cellStyle name="Output 4 16 3" xfId="23959" xr:uid="{00000000-0005-0000-0000-0000AC5D0000}"/>
    <cellStyle name="Output 4 16 4" xfId="23960" xr:uid="{00000000-0005-0000-0000-0000AD5D0000}"/>
    <cellStyle name="Output 4 16 4 2" xfId="25113" xr:uid="{4F01F56F-E090-490C-A149-374BBCB971F8}"/>
    <cellStyle name="Output 4 16 5" xfId="23961" xr:uid="{00000000-0005-0000-0000-0000AE5D0000}"/>
    <cellStyle name="Output 4 16 5 2" xfId="25112" xr:uid="{D10D0215-80C0-4C24-BEF6-129EE69A6505}"/>
    <cellStyle name="Output 4 16 6" xfId="23962" xr:uid="{00000000-0005-0000-0000-0000AF5D0000}"/>
    <cellStyle name="Output 4 17" xfId="23963" xr:uid="{00000000-0005-0000-0000-0000B05D0000}"/>
    <cellStyle name="Output 4 17 2" xfId="23964" xr:uid="{00000000-0005-0000-0000-0000B15D0000}"/>
    <cellStyle name="Output 4 17 3" xfId="23965" xr:uid="{00000000-0005-0000-0000-0000B25D0000}"/>
    <cellStyle name="Output 4 17 4" xfId="23966" xr:uid="{00000000-0005-0000-0000-0000B35D0000}"/>
    <cellStyle name="Output 4 17 4 2" xfId="25111" xr:uid="{933F6691-D36D-43A9-AB8E-24688CF98CC3}"/>
    <cellStyle name="Output 4 17 5" xfId="23967" xr:uid="{00000000-0005-0000-0000-0000B45D0000}"/>
    <cellStyle name="Output 4 17 5 2" xfId="25110" xr:uid="{D5F7BA25-34B4-4C88-86CB-1DD72BA164B7}"/>
    <cellStyle name="Output 4 17 6" xfId="23968" xr:uid="{00000000-0005-0000-0000-0000B55D0000}"/>
    <cellStyle name="Output 4 18" xfId="23969" xr:uid="{00000000-0005-0000-0000-0000B65D0000}"/>
    <cellStyle name="Output 4 18 2" xfId="23970" xr:uid="{00000000-0005-0000-0000-0000B75D0000}"/>
    <cellStyle name="Output 4 18 3" xfId="23971" xr:uid="{00000000-0005-0000-0000-0000B85D0000}"/>
    <cellStyle name="Output 4 18 4" xfId="23972" xr:uid="{00000000-0005-0000-0000-0000B95D0000}"/>
    <cellStyle name="Output 4 18 4 2" xfId="25109" xr:uid="{86869BDE-7583-4738-9FAE-63BD2590485C}"/>
    <cellStyle name="Output 4 18 5" xfId="23973" xr:uid="{00000000-0005-0000-0000-0000BA5D0000}"/>
    <cellStyle name="Output 4 18 5 2" xfId="25108" xr:uid="{71F5C2B4-92A9-488B-932E-34D4FEF84ACA}"/>
    <cellStyle name="Output 4 18 6" xfId="23974" xr:uid="{00000000-0005-0000-0000-0000BB5D0000}"/>
    <cellStyle name="Output 4 19" xfId="23975" xr:uid="{00000000-0005-0000-0000-0000BC5D0000}"/>
    <cellStyle name="Output 4 19 2" xfId="23976" xr:uid="{00000000-0005-0000-0000-0000BD5D0000}"/>
    <cellStyle name="Output 4 19 3" xfId="23977" xr:uid="{00000000-0005-0000-0000-0000BE5D0000}"/>
    <cellStyle name="Output 4 19 4" xfId="23978" xr:uid="{00000000-0005-0000-0000-0000BF5D0000}"/>
    <cellStyle name="Output 4 19 4 2" xfId="25107" xr:uid="{729ACAEE-376A-4814-8766-CDE71D33D357}"/>
    <cellStyle name="Output 4 19 5" xfId="23979" xr:uid="{00000000-0005-0000-0000-0000C05D0000}"/>
    <cellStyle name="Output 4 19 5 2" xfId="25106" xr:uid="{94D7FB2D-3E69-46EB-BE74-455242935BA4}"/>
    <cellStyle name="Output 4 19 6" xfId="23980" xr:uid="{00000000-0005-0000-0000-0000C15D0000}"/>
    <cellStyle name="Output 4 2" xfId="23981" xr:uid="{00000000-0005-0000-0000-0000C25D0000}"/>
    <cellStyle name="Output 4 2 2" xfId="23982" xr:uid="{00000000-0005-0000-0000-0000C35D0000}"/>
    <cellStyle name="Output 4 2 3" xfId="23983" xr:uid="{00000000-0005-0000-0000-0000C45D0000}"/>
    <cellStyle name="Output 4 2 4" xfId="23984" xr:uid="{00000000-0005-0000-0000-0000C55D0000}"/>
    <cellStyle name="Output 4 2 4 2" xfId="25105" xr:uid="{CB8BDA27-2008-48D4-AA20-BA9AB3568848}"/>
    <cellStyle name="Output 4 2 5" xfId="23985" xr:uid="{00000000-0005-0000-0000-0000C65D0000}"/>
    <cellStyle name="Output 4 2 5 2" xfId="25104" xr:uid="{AB00275E-6012-44B2-BF42-B4CEBF5A9303}"/>
    <cellStyle name="Output 4 2 6" xfId="23986" xr:uid="{00000000-0005-0000-0000-0000C75D0000}"/>
    <cellStyle name="Output 4 20" xfId="23987" xr:uid="{00000000-0005-0000-0000-0000C85D0000}"/>
    <cellStyle name="Output 4 20 2" xfId="23988" xr:uid="{00000000-0005-0000-0000-0000C95D0000}"/>
    <cellStyle name="Output 4 20 3" xfId="23989" xr:uid="{00000000-0005-0000-0000-0000CA5D0000}"/>
    <cellStyle name="Output 4 20 4" xfId="23990" xr:uid="{00000000-0005-0000-0000-0000CB5D0000}"/>
    <cellStyle name="Output 4 20 4 2" xfId="25103" xr:uid="{BF645BED-9CFB-4867-9E90-EF0B310BEE4C}"/>
    <cellStyle name="Output 4 20 5" xfId="23991" xr:uid="{00000000-0005-0000-0000-0000CC5D0000}"/>
    <cellStyle name="Output 4 20 5 2" xfId="25102" xr:uid="{2AA685B1-8204-4A18-B351-528BD6269334}"/>
    <cellStyle name="Output 4 20 6" xfId="23992" xr:uid="{00000000-0005-0000-0000-0000CD5D0000}"/>
    <cellStyle name="Output 4 21" xfId="23993" xr:uid="{00000000-0005-0000-0000-0000CE5D0000}"/>
    <cellStyle name="Output 4 21 2" xfId="23994" xr:uid="{00000000-0005-0000-0000-0000CF5D0000}"/>
    <cellStyle name="Output 4 21 2 2" xfId="25101" xr:uid="{0111EF7F-F00E-4838-8107-4168DFE7456E}"/>
    <cellStyle name="Output 4 21 3" xfId="23995" xr:uid="{00000000-0005-0000-0000-0000D05D0000}"/>
    <cellStyle name="Output 4 21 3 2" xfId="25100" xr:uid="{2234C864-C910-4DA2-8108-C24CDBAB9CC2}"/>
    <cellStyle name="Output 4 22" xfId="23996" xr:uid="{00000000-0005-0000-0000-0000D15D0000}"/>
    <cellStyle name="Output 4 22 2" xfId="23997" xr:uid="{00000000-0005-0000-0000-0000D25D0000}"/>
    <cellStyle name="Output 4 22 2 2" xfId="25099" xr:uid="{5B70E9E3-DE22-467B-B439-38397FB62D00}"/>
    <cellStyle name="Output 4 22 3" xfId="23998" xr:uid="{00000000-0005-0000-0000-0000D35D0000}"/>
    <cellStyle name="Output 4 22 3 2" xfId="25098" xr:uid="{CD047EC5-5560-4F62-B03F-031B4D98D6A8}"/>
    <cellStyle name="Output 4 23" xfId="23999" xr:uid="{00000000-0005-0000-0000-0000D45D0000}"/>
    <cellStyle name="Output 4 23 2" xfId="25097" xr:uid="{5885C9EE-0FE8-49ED-AAE1-720F95DC374C}"/>
    <cellStyle name="Output 4 24" xfId="24000" xr:uid="{00000000-0005-0000-0000-0000D55D0000}"/>
    <cellStyle name="Output 4 24 2" xfId="25096" xr:uid="{FE04B366-ED5B-4B2D-8985-05DB84ABE6CA}"/>
    <cellStyle name="Output 4 25" xfId="24001" xr:uid="{00000000-0005-0000-0000-0000D65D0000}"/>
    <cellStyle name="Output 4 25 2" xfId="25095" xr:uid="{E45BF9AE-2BBC-4F49-9578-2F3895DF2FA1}"/>
    <cellStyle name="Output 4 26" xfId="24002" xr:uid="{00000000-0005-0000-0000-0000D75D0000}"/>
    <cellStyle name="Output 4 26 2" xfId="25094" xr:uid="{8714BAC1-681C-46C4-BE48-FE58A331750D}"/>
    <cellStyle name="Output 4 27" xfId="24003" xr:uid="{00000000-0005-0000-0000-0000D85D0000}"/>
    <cellStyle name="Output 4 27 2" xfId="25093" xr:uid="{51EAD03A-405A-44A2-9DE0-13A4C45170B9}"/>
    <cellStyle name="Output 4 28" xfId="24004" xr:uid="{00000000-0005-0000-0000-0000D95D0000}"/>
    <cellStyle name="Output 4 28 2" xfId="25092" xr:uid="{FA5BDCD1-2769-4B0A-9776-7E3E740CFE5C}"/>
    <cellStyle name="Output 4 29" xfId="24005" xr:uid="{00000000-0005-0000-0000-0000DA5D0000}"/>
    <cellStyle name="Output 4 29 2" xfId="25091" xr:uid="{CFD7E592-06C2-4545-96FA-97BE136CDCCB}"/>
    <cellStyle name="Output 4 3" xfId="24006" xr:uid="{00000000-0005-0000-0000-0000DB5D0000}"/>
    <cellStyle name="Output 4 3 2" xfId="24007" xr:uid="{00000000-0005-0000-0000-0000DC5D0000}"/>
    <cellStyle name="Output 4 3 3" xfId="24008" xr:uid="{00000000-0005-0000-0000-0000DD5D0000}"/>
    <cellStyle name="Output 4 3 4" xfId="24009" xr:uid="{00000000-0005-0000-0000-0000DE5D0000}"/>
    <cellStyle name="Output 4 3 4 2" xfId="25090" xr:uid="{B2BB19B0-5609-4309-B174-3334DF2A34DE}"/>
    <cellStyle name="Output 4 3 5" xfId="24010" xr:uid="{00000000-0005-0000-0000-0000DF5D0000}"/>
    <cellStyle name="Output 4 3 5 2" xfId="25089" xr:uid="{9C185EE4-38A6-45B2-8FBD-C9392DC0DAF8}"/>
    <cellStyle name="Output 4 3 6" xfId="24011" xr:uid="{00000000-0005-0000-0000-0000E05D0000}"/>
    <cellStyle name="Output 4 30" xfId="24012" xr:uid="{00000000-0005-0000-0000-0000E15D0000}"/>
    <cellStyle name="Output 4 4" xfId="24013" xr:uid="{00000000-0005-0000-0000-0000E25D0000}"/>
    <cellStyle name="Output 4 4 2" xfId="24014" xr:uid="{00000000-0005-0000-0000-0000E35D0000}"/>
    <cellStyle name="Output 4 4 3" xfId="24015" xr:uid="{00000000-0005-0000-0000-0000E45D0000}"/>
    <cellStyle name="Output 4 4 4" xfId="24016" xr:uid="{00000000-0005-0000-0000-0000E55D0000}"/>
    <cellStyle name="Output 4 4 4 2" xfId="25088" xr:uid="{C3A04671-2C64-48D3-BF57-F97EDA7DBE8A}"/>
    <cellStyle name="Output 4 4 5" xfId="24017" xr:uid="{00000000-0005-0000-0000-0000E65D0000}"/>
    <cellStyle name="Output 4 4 5 2" xfId="25087" xr:uid="{4E19F97D-36E3-4654-AB66-D16980F91691}"/>
    <cellStyle name="Output 4 4 6" xfId="24018" xr:uid="{00000000-0005-0000-0000-0000E75D0000}"/>
    <cellStyle name="Output 4 5" xfId="24019" xr:uid="{00000000-0005-0000-0000-0000E85D0000}"/>
    <cellStyle name="Output 4 5 2" xfId="24020" xr:uid="{00000000-0005-0000-0000-0000E95D0000}"/>
    <cellStyle name="Output 4 5 3" xfId="24021" xr:uid="{00000000-0005-0000-0000-0000EA5D0000}"/>
    <cellStyle name="Output 4 5 4" xfId="24022" xr:uid="{00000000-0005-0000-0000-0000EB5D0000}"/>
    <cellStyle name="Output 4 5 4 2" xfId="25086" xr:uid="{02C36EE7-3E4C-4A92-B1C4-C857BB37DF9C}"/>
    <cellStyle name="Output 4 5 5" xfId="24023" xr:uid="{00000000-0005-0000-0000-0000EC5D0000}"/>
    <cellStyle name="Output 4 5 5 2" xfId="25085" xr:uid="{241E25F3-E8DF-4E6C-AAC2-76C18DC9C8D2}"/>
    <cellStyle name="Output 4 5 6" xfId="24024" xr:uid="{00000000-0005-0000-0000-0000ED5D0000}"/>
    <cellStyle name="Output 4 6" xfId="24025" xr:uid="{00000000-0005-0000-0000-0000EE5D0000}"/>
    <cellStyle name="Output 4 6 2" xfId="24026" xr:uid="{00000000-0005-0000-0000-0000EF5D0000}"/>
    <cellStyle name="Output 4 6 3" xfId="24027" xr:uid="{00000000-0005-0000-0000-0000F05D0000}"/>
    <cellStyle name="Output 4 6 4" xfId="24028" xr:uid="{00000000-0005-0000-0000-0000F15D0000}"/>
    <cellStyle name="Output 4 6 4 2" xfId="25084" xr:uid="{806E1597-D3E2-45FB-AF4F-C26C179C6657}"/>
    <cellStyle name="Output 4 6 5" xfId="24029" xr:uid="{00000000-0005-0000-0000-0000F25D0000}"/>
    <cellStyle name="Output 4 6 5 2" xfId="25083" xr:uid="{A8D29589-ED2C-4916-A061-EE9E067685CE}"/>
    <cellStyle name="Output 4 6 6" xfId="24030" xr:uid="{00000000-0005-0000-0000-0000F35D0000}"/>
    <cellStyle name="Output 4 7" xfId="24031" xr:uid="{00000000-0005-0000-0000-0000F45D0000}"/>
    <cellStyle name="Output 4 7 2" xfId="24032" xr:uid="{00000000-0005-0000-0000-0000F55D0000}"/>
    <cellStyle name="Output 4 7 3" xfId="24033" xr:uid="{00000000-0005-0000-0000-0000F65D0000}"/>
    <cellStyle name="Output 4 7 4" xfId="24034" xr:uid="{00000000-0005-0000-0000-0000F75D0000}"/>
    <cellStyle name="Output 4 7 4 2" xfId="25082" xr:uid="{586222F6-F853-4442-A16C-4973943969B8}"/>
    <cellStyle name="Output 4 7 5" xfId="24035" xr:uid="{00000000-0005-0000-0000-0000F85D0000}"/>
    <cellStyle name="Output 4 7 5 2" xfId="25081" xr:uid="{B82F6DC5-3CE2-48B5-838E-39173509FBED}"/>
    <cellStyle name="Output 4 7 6" xfId="24036" xr:uid="{00000000-0005-0000-0000-0000F95D0000}"/>
    <cellStyle name="Output 4 8" xfId="24037" xr:uid="{00000000-0005-0000-0000-0000FA5D0000}"/>
    <cellStyle name="Output 4 8 2" xfId="24038" xr:uid="{00000000-0005-0000-0000-0000FB5D0000}"/>
    <cellStyle name="Output 4 8 3" xfId="24039" xr:uid="{00000000-0005-0000-0000-0000FC5D0000}"/>
    <cellStyle name="Output 4 8 4" xfId="24040" xr:uid="{00000000-0005-0000-0000-0000FD5D0000}"/>
    <cellStyle name="Output 4 8 4 2" xfId="25080" xr:uid="{8D5C2352-214E-49FF-842D-123642F61964}"/>
    <cellStyle name="Output 4 8 5" xfId="24041" xr:uid="{00000000-0005-0000-0000-0000FE5D0000}"/>
    <cellStyle name="Output 4 8 5 2" xfId="25079" xr:uid="{87A93B46-674A-4F0D-9ADF-295B125BF4D9}"/>
    <cellStyle name="Output 4 8 6" xfId="24042" xr:uid="{00000000-0005-0000-0000-0000FF5D0000}"/>
    <cellStyle name="Output 4 9" xfId="24043" xr:uid="{00000000-0005-0000-0000-0000005E0000}"/>
    <cellStyle name="Output 4 9 2" xfId="24044" xr:uid="{00000000-0005-0000-0000-0000015E0000}"/>
    <cellStyle name="Output 4 9 3" xfId="24045" xr:uid="{00000000-0005-0000-0000-0000025E0000}"/>
    <cellStyle name="Output 4 9 4" xfId="24046" xr:uid="{00000000-0005-0000-0000-0000035E0000}"/>
    <cellStyle name="Output 4 9 4 2" xfId="25078" xr:uid="{474A76DE-4F12-4942-AFF7-D5EB1448A3D1}"/>
    <cellStyle name="Output 4 9 5" xfId="24047" xr:uid="{00000000-0005-0000-0000-0000045E0000}"/>
    <cellStyle name="Output 4 9 5 2" xfId="25077" xr:uid="{A7C384AC-D21E-44B0-9719-8157D987BD0A}"/>
    <cellStyle name="Output 4 9 6" xfId="24048" xr:uid="{00000000-0005-0000-0000-0000055E0000}"/>
    <cellStyle name="Percent 2" xfId="24961" xr:uid="{00000000-0005-0000-0000-0000065E0000}"/>
    <cellStyle name="Standard" xfId="24049" xr:uid="{00000000-0005-0000-0000-0000075E0000}"/>
    <cellStyle name="Standard 2" xfId="24050" xr:uid="{00000000-0005-0000-0000-0000085E0000}"/>
    <cellStyle name="Standard 2 2" xfId="24051" xr:uid="{00000000-0005-0000-0000-0000095E0000}"/>
    <cellStyle name="Standard 2 3" xfId="24052" xr:uid="{00000000-0005-0000-0000-00000A5E0000}"/>
    <cellStyle name="Standard 3" xfId="24053" xr:uid="{00000000-0005-0000-0000-00000B5E0000}"/>
    <cellStyle name="Standard 4" xfId="24054" xr:uid="{00000000-0005-0000-0000-00000C5E0000}"/>
    <cellStyle name="Standard 5" xfId="24055" xr:uid="{00000000-0005-0000-0000-00000D5E0000}"/>
    <cellStyle name="Standard 6" xfId="24056" xr:uid="{00000000-0005-0000-0000-00000E5E0000}"/>
    <cellStyle name="Standard 7" xfId="24057" xr:uid="{00000000-0005-0000-0000-00000F5E0000}"/>
    <cellStyle name="Standard_Tabelle1" xfId="24058" xr:uid="{00000000-0005-0000-0000-0000105E0000}"/>
    <cellStyle name="Stil 1" xfId="24059" xr:uid="{00000000-0005-0000-0000-0000115E0000}"/>
    <cellStyle name="Stil 1 10" xfId="24060" xr:uid="{00000000-0005-0000-0000-0000125E0000}"/>
    <cellStyle name="Stil 1 10 2" xfId="24061" xr:uid="{00000000-0005-0000-0000-0000135E0000}"/>
    <cellStyle name="Stil 1 10 3" xfId="24062" xr:uid="{00000000-0005-0000-0000-0000145E0000}"/>
    <cellStyle name="Stil 1 10 4" xfId="24063" xr:uid="{00000000-0005-0000-0000-0000155E0000}"/>
    <cellStyle name="Stil 1 10 5" xfId="24064" xr:uid="{00000000-0005-0000-0000-0000165E0000}"/>
    <cellStyle name="Stil 1 10 6" xfId="24065" xr:uid="{00000000-0005-0000-0000-0000175E0000}"/>
    <cellStyle name="Stil 1 10 7" xfId="24066" xr:uid="{00000000-0005-0000-0000-0000185E0000}"/>
    <cellStyle name="Stil 1 11" xfId="24067" xr:uid="{00000000-0005-0000-0000-0000195E0000}"/>
    <cellStyle name="Stil 1 12" xfId="24068" xr:uid="{00000000-0005-0000-0000-00001A5E0000}"/>
    <cellStyle name="Stil 1 2" xfId="24069" xr:uid="{00000000-0005-0000-0000-00001B5E0000}"/>
    <cellStyle name="Stil 1 3" xfId="24070" xr:uid="{00000000-0005-0000-0000-00001C5E0000}"/>
    <cellStyle name="Stil 1 4" xfId="24071" xr:uid="{00000000-0005-0000-0000-00001D5E0000}"/>
    <cellStyle name="Stil 1 5" xfId="24072" xr:uid="{00000000-0005-0000-0000-00001E5E0000}"/>
    <cellStyle name="Stil 1 6" xfId="24073" xr:uid="{00000000-0005-0000-0000-00001F5E0000}"/>
    <cellStyle name="Stil 1 7" xfId="24074" xr:uid="{00000000-0005-0000-0000-0000205E0000}"/>
    <cellStyle name="Stil 1 8" xfId="24075" xr:uid="{00000000-0005-0000-0000-0000215E0000}"/>
    <cellStyle name="Stil 1 9" xfId="24076" xr:uid="{00000000-0005-0000-0000-0000225E0000}"/>
    <cellStyle name="Style 1" xfId="24077" xr:uid="{00000000-0005-0000-0000-0000235E0000}"/>
    <cellStyle name="Style 1 10" xfId="24078" xr:uid="{00000000-0005-0000-0000-0000245E0000}"/>
    <cellStyle name="Style 1 2" xfId="24079" xr:uid="{00000000-0005-0000-0000-0000255E0000}"/>
    <cellStyle name="Style 1 2 2" xfId="24080" xr:uid="{00000000-0005-0000-0000-0000265E0000}"/>
    <cellStyle name="Style 1 2 3" xfId="24081" xr:uid="{00000000-0005-0000-0000-0000275E0000}"/>
    <cellStyle name="Style 1 3" xfId="24082" xr:uid="{00000000-0005-0000-0000-0000285E0000}"/>
    <cellStyle name="Style 1 4" xfId="24083" xr:uid="{00000000-0005-0000-0000-0000295E0000}"/>
    <cellStyle name="Style 1 5" xfId="24084" xr:uid="{00000000-0005-0000-0000-00002A5E0000}"/>
    <cellStyle name="Style 1 6" xfId="24085" xr:uid="{00000000-0005-0000-0000-00002B5E0000}"/>
    <cellStyle name="Style 1 7" xfId="24086" xr:uid="{00000000-0005-0000-0000-00002C5E0000}"/>
    <cellStyle name="Style 1 8" xfId="24087" xr:uid="{00000000-0005-0000-0000-00002D5E0000}"/>
    <cellStyle name="Style 1 9" xfId="24088" xr:uid="{00000000-0005-0000-0000-00002E5E0000}"/>
    <cellStyle name="SYMBOL" xfId="24089" xr:uid="{00000000-0005-0000-0000-00002F5E0000}"/>
    <cellStyle name="Title 2" xfId="24090" xr:uid="{00000000-0005-0000-0000-0000305E0000}"/>
    <cellStyle name="Title 2 2" xfId="24091" xr:uid="{00000000-0005-0000-0000-0000315E0000}"/>
    <cellStyle name="Title 2 3" xfId="24092" xr:uid="{00000000-0005-0000-0000-0000325E0000}"/>
    <cellStyle name="Title 2 4" xfId="24093" xr:uid="{00000000-0005-0000-0000-0000335E0000}"/>
    <cellStyle name="Title 2 5" xfId="24094" xr:uid="{00000000-0005-0000-0000-0000345E0000}"/>
    <cellStyle name="Title 2 6" xfId="24095" xr:uid="{00000000-0005-0000-0000-0000355E0000}"/>
    <cellStyle name="Title 2 7" xfId="24096" xr:uid="{00000000-0005-0000-0000-0000365E0000}"/>
    <cellStyle name="Title 3" xfId="24097" xr:uid="{00000000-0005-0000-0000-0000375E0000}"/>
    <cellStyle name="Title 3 10" xfId="24098" xr:uid="{00000000-0005-0000-0000-0000385E0000}"/>
    <cellStyle name="Title 3 10 2" xfId="24099" xr:uid="{00000000-0005-0000-0000-0000395E0000}"/>
    <cellStyle name="Title 3 10 3" xfId="24100" xr:uid="{00000000-0005-0000-0000-00003A5E0000}"/>
    <cellStyle name="Title 3 10 4" xfId="24101" xr:uid="{00000000-0005-0000-0000-00003B5E0000}"/>
    <cellStyle name="Title 3 10 5" xfId="24102" xr:uid="{00000000-0005-0000-0000-00003C5E0000}"/>
    <cellStyle name="Title 3 10 6" xfId="24103" xr:uid="{00000000-0005-0000-0000-00003D5E0000}"/>
    <cellStyle name="Title 3 11" xfId="24104" xr:uid="{00000000-0005-0000-0000-00003E5E0000}"/>
    <cellStyle name="Title 3 11 2" xfId="24105" xr:uid="{00000000-0005-0000-0000-00003F5E0000}"/>
    <cellStyle name="Title 3 11 3" xfId="24106" xr:uid="{00000000-0005-0000-0000-0000405E0000}"/>
    <cellStyle name="Title 3 11 4" xfId="24107" xr:uid="{00000000-0005-0000-0000-0000415E0000}"/>
    <cellStyle name="Title 3 11 5" xfId="24108" xr:uid="{00000000-0005-0000-0000-0000425E0000}"/>
    <cellStyle name="Title 3 11 6" xfId="24109" xr:uid="{00000000-0005-0000-0000-0000435E0000}"/>
    <cellStyle name="Title 3 12" xfId="24110" xr:uid="{00000000-0005-0000-0000-0000445E0000}"/>
    <cellStyle name="Title 3 12 2" xfId="24111" xr:uid="{00000000-0005-0000-0000-0000455E0000}"/>
    <cellStyle name="Title 3 12 3" xfId="24112" xr:uid="{00000000-0005-0000-0000-0000465E0000}"/>
    <cellStyle name="Title 3 12 4" xfId="24113" xr:uid="{00000000-0005-0000-0000-0000475E0000}"/>
    <cellStyle name="Title 3 12 5" xfId="24114" xr:uid="{00000000-0005-0000-0000-0000485E0000}"/>
    <cellStyle name="Title 3 12 6" xfId="24115" xr:uid="{00000000-0005-0000-0000-0000495E0000}"/>
    <cellStyle name="Title 3 13" xfId="24116" xr:uid="{00000000-0005-0000-0000-00004A5E0000}"/>
    <cellStyle name="Title 3 13 2" xfId="24117" xr:uid="{00000000-0005-0000-0000-00004B5E0000}"/>
    <cellStyle name="Title 3 13 3" xfId="24118" xr:uid="{00000000-0005-0000-0000-00004C5E0000}"/>
    <cellStyle name="Title 3 13 4" xfId="24119" xr:uid="{00000000-0005-0000-0000-00004D5E0000}"/>
    <cellStyle name="Title 3 13 5" xfId="24120" xr:uid="{00000000-0005-0000-0000-00004E5E0000}"/>
    <cellStyle name="Title 3 13 6" xfId="24121" xr:uid="{00000000-0005-0000-0000-00004F5E0000}"/>
    <cellStyle name="Title 3 14" xfId="24122" xr:uid="{00000000-0005-0000-0000-0000505E0000}"/>
    <cellStyle name="Title 3 14 2" xfId="24123" xr:uid="{00000000-0005-0000-0000-0000515E0000}"/>
    <cellStyle name="Title 3 14 3" xfId="24124" xr:uid="{00000000-0005-0000-0000-0000525E0000}"/>
    <cellStyle name="Title 3 14 4" xfId="24125" xr:uid="{00000000-0005-0000-0000-0000535E0000}"/>
    <cellStyle name="Title 3 14 5" xfId="24126" xr:uid="{00000000-0005-0000-0000-0000545E0000}"/>
    <cellStyle name="Title 3 14 6" xfId="24127" xr:uid="{00000000-0005-0000-0000-0000555E0000}"/>
    <cellStyle name="Title 3 15" xfId="24128" xr:uid="{00000000-0005-0000-0000-0000565E0000}"/>
    <cellStyle name="Title 3 15 2" xfId="24129" xr:uid="{00000000-0005-0000-0000-0000575E0000}"/>
    <cellStyle name="Title 3 15 3" xfId="24130" xr:uid="{00000000-0005-0000-0000-0000585E0000}"/>
    <cellStyle name="Title 3 15 4" xfId="24131" xr:uid="{00000000-0005-0000-0000-0000595E0000}"/>
    <cellStyle name="Title 3 15 5" xfId="24132" xr:uid="{00000000-0005-0000-0000-00005A5E0000}"/>
    <cellStyle name="Title 3 15 6" xfId="24133" xr:uid="{00000000-0005-0000-0000-00005B5E0000}"/>
    <cellStyle name="Title 3 16" xfId="24134" xr:uid="{00000000-0005-0000-0000-00005C5E0000}"/>
    <cellStyle name="Title 3 16 2" xfId="24135" xr:uid="{00000000-0005-0000-0000-00005D5E0000}"/>
    <cellStyle name="Title 3 16 3" xfId="24136" xr:uid="{00000000-0005-0000-0000-00005E5E0000}"/>
    <cellStyle name="Title 3 16 4" xfId="24137" xr:uid="{00000000-0005-0000-0000-00005F5E0000}"/>
    <cellStyle name="Title 3 16 5" xfId="24138" xr:uid="{00000000-0005-0000-0000-0000605E0000}"/>
    <cellStyle name="Title 3 16 6" xfId="24139" xr:uid="{00000000-0005-0000-0000-0000615E0000}"/>
    <cellStyle name="Title 3 17" xfId="24140" xr:uid="{00000000-0005-0000-0000-0000625E0000}"/>
    <cellStyle name="Title 3 17 2" xfId="24141" xr:uid="{00000000-0005-0000-0000-0000635E0000}"/>
    <cellStyle name="Title 3 17 3" xfId="24142" xr:uid="{00000000-0005-0000-0000-0000645E0000}"/>
    <cellStyle name="Title 3 17 4" xfId="24143" xr:uid="{00000000-0005-0000-0000-0000655E0000}"/>
    <cellStyle name="Title 3 17 5" xfId="24144" xr:uid="{00000000-0005-0000-0000-0000665E0000}"/>
    <cellStyle name="Title 3 17 6" xfId="24145" xr:uid="{00000000-0005-0000-0000-0000675E0000}"/>
    <cellStyle name="Title 3 18" xfId="24146" xr:uid="{00000000-0005-0000-0000-0000685E0000}"/>
    <cellStyle name="Title 3 18 2" xfId="24147" xr:uid="{00000000-0005-0000-0000-0000695E0000}"/>
    <cellStyle name="Title 3 18 3" xfId="24148" xr:uid="{00000000-0005-0000-0000-00006A5E0000}"/>
    <cellStyle name="Title 3 18 4" xfId="24149" xr:uid="{00000000-0005-0000-0000-00006B5E0000}"/>
    <cellStyle name="Title 3 18 5" xfId="24150" xr:uid="{00000000-0005-0000-0000-00006C5E0000}"/>
    <cellStyle name="Title 3 18 6" xfId="24151" xr:uid="{00000000-0005-0000-0000-00006D5E0000}"/>
    <cellStyle name="Title 3 19" xfId="24152" xr:uid="{00000000-0005-0000-0000-00006E5E0000}"/>
    <cellStyle name="Title 3 19 2" xfId="24153" xr:uid="{00000000-0005-0000-0000-00006F5E0000}"/>
    <cellStyle name="Title 3 19 3" xfId="24154" xr:uid="{00000000-0005-0000-0000-0000705E0000}"/>
    <cellStyle name="Title 3 19 4" xfId="24155" xr:uid="{00000000-0005-0000-0000-0000715E0000}"/>
    <cellStyle name="Title 3 19 5" xfId="24156" xr:uid="{00000000-0005-0000-0000-0000725E0000}"/>
    <cellStyle name="Title 3 19 6" xfId="24157" xr:uid="{00000000-0005-0000-0000-0000735E0000}"/>
    <cellStyle name="Title 3 2" xfId="24158" xr:uid="{00000000-0005-0000-0000-0000745E0000}"/>
    <cellStyle name="Title 3 2 2" xfId="24159" xr:uid="{00000000-0005-0000-0000-0000755E0000}"/>
    <cellStyle name="Title 3 2 3" xfId="24160" xr:uid="{00000000-0005-0000-0000-0000765E0000}"/>
    <cellStyle name="Title 3 2 4" xfId="24161" xr:uid="{00000000-0005-0000-0000-0000775E0000}"/>
    <cellStyle name="Title 3 2 5" xfId="24162" xr:uid="{00000000-0005-0000-0000-0000785E0000}"/>
    <cellStyle name="Title 3 2 6" xfId="24163" xr:uid="{00000000-0005-0000-0000-0000795E0000}"/>
    <cellStyle name="Title 3 20" xfId="24164" xr:uid="{00000000-0005-0000-0000-00007A5E0000}"/>
    <cellStyle name="Title 3 20 2" xfId="24165" xr:uid="{00000000-0005-0000-0000-00007B5E0000}"/>
    <cellStyle name="Title 3 20 3" xfId="24166" xr:uid="{00000000-0005-0000-0000-00007C5E0000}"/>
    <cellStyle name="Title 3 20 4" xfId="24167" xr:uid="{00000000-0005-0000-0000-00007D5E0000}"/>
    <cellStyle name="Title 3 20 5" xfId="24168" xr:uid="{00000000-0005-0000-0000-00007E5E0000}"/>
    <cellStyle name="Title 3 20 6" xfId="24169" xr:uid="{00000000-0005-0000-0000-00007F5E0000}"/>
    <cellStyle name="Title 3 21" xfId="24170" xr:uid="{00000000-0005-0000-0000-0000805E0000}"/>
    <cellStyle name="Title 3 21 2" xfId="24171" xr:uid="{00000000-0005-0000-0000-0000815E0000}"/>
    <cellStyle name="Title 3 21 3" xfId="24172" xr:uid="{00000000-0005-0000-0000-0000825E0000}"/>
    <cellStyle name="Title 3 21 4" xfId="24173" xr:uid="{00000000-0005-0000-0000-0000835E0000}"/>
    <cellStyle name="Title 3 21 5" xfId="24174" xr:uid="{00000000-0005-0000-0000-0000845E0000}"/>
    <cellStyle name="Title 3 21 6" xfId="24175" xr:uid="{00000000-0005-0000-0000-0000855E0000}"/>
    <cellStyle name="Title 3 22" xfId="24176" xr:uid="{00000000-0005-0000-0000-0000865E0000}"/>
    <cellStyle name="Title 3 22 2" xfId="24177" xr:uid="{00000000-0005-0000-0000-0000875E0000}"/>
    <cellStyle name="Title 3 22 3" xfId="24178" xr:uid="{00000000-0005-0000-0000-0000885E0000}"/>
    <cellStyle name="Title 3 22 4" xfId="24179" xr:uid="{00000000-0005-0000-0000-0000895E0000}"/>
    <cellStyle name="Title 3 22 5" xfId="24180" xr:uid="{00000000-0005-0000-0000-00008A5E0000}"/>
    <cellStyle name="Title 3 22 6" xfId="24181" xr:uid="{00000000-0005-0000-0000-00008B5E0000}"/>
    <cellStyle name="Title 3 23" xfId="24182" xr:uid="{00000000-0005-0000-0000-00008C5E0000}"/>
    <cellStyle name="Title 3 23 2" xfId="24183" xr:uid="{00000000-0005-0000-0000-00008D5E0000}"/>
    <cellStyle name="Title 3 23 3" xfId="24184" xr:uid="{00000000-0005-0000-0000-00008E5E0000}"/>
    <cellStyle name="Title 3 23 4" xfId="24185" xr:uid="{00000000-0005-0000-0000-00008F5E0000}"/>
    <cellStyle name="Title 3 23 5" xfId="24186" xr:uid="{00000000-0005-0000-0000-0000905E0000}"/>
    <cellStyle name="Title 3 23 6" xfId="24187" xr:uid="{00000000-0005-0000-0000-0000915E0000}"/>
    <cellStyle name="Title 3 24" xfId="24188" xr:uid="{00000000-0005-0000-0000-0000925E0000}"/>
    <cellStyle name="Title 3 24 2" xfId="24189" xr:uid="{00000000-0005-0000-0000-0000935E0000}"/>
    <cellStyle name="Title 3 24 3" xfId="24190" xr:uid="{00000000-0005-0000-0000-0000945E0000}"/>
    <cellStyle name="Title 3 25" xfId="24191" xr:uid="{00000000-0005-0000-0000-0000955E0000}"/>
    <cellStyle name="Title 3 25 2" xfId="24192" xr:uid="{00000000-0005-0000-0000-0000965E0000}"/>
    <cellStyle name="Title 3 25 3" xfId="24193" xr:uid="{00000000-0005-0000-0000-0000975E0000}"/>
    <cellStyle name="Title 3 26" xfId="24194" xr:uid="{00000000-0005-0000-0000-0000985E0000}"/>
    <cellStyle name="Title 3 27" xfId="24195" xr:uid="{00000000-0005-0000-0000-0000995E0000}"/>
    <cellStyle name="Title 3 28" xfId="24196" xr:uid="{00000000-0005-0000-0000-00009A5E0000}"/>
    <cellStyle name="Title 3 29" xfId="24197" xr:uid="{00000000-0005-0000-0000-00009B5E0000}"/>
    <cellStyle name="Title 3 3" xfId="24198" xr:uid="{00000000-0005-0000-0000-00009C5E0000}"/>
    <cellStyle name="Title 3 3 2" xfId="24199" xr:uid="{00000000-0005-0000-0000-00009D5E0000}"/>
    <cellStyle name="Title 3 3 3" xfId="24200" xr:uid="{00000000-0005-0000-0000-00009E5E0000}"/>
    <cellStyle name="Title 3 3 4" xfId="24201" xr:uid="{00000000-0005-0000-0000-00009F5E0000}"/>
    <cellStyle name="Title 3 3 5" xfId="24202" xr:uid="{00000000-0005-0000-0000-0000A05E0000}"/>
    <cellStyle name="Title 3 3 6" xfId="24203" xr:uid="{00000000-0005-0000-0000-0000A15E0000}"/>
    <cellStyle name="Title 3 30" xfId="24204" xr:uid="{00000000-0005-0000-0000-0000A25E0000}"/>
    <cellStyle name="Title 3 31" xfId="24205" xr:uid="{00000000-0005-0000-0000-0000A35E0000}"/>
    <cellStyle name="Title 3 32" xfId="24206" xr:uid="{00000000-0005-0000-0000-0000A45E0000}"/>
    <cellStyle name="Title 3 33" xfId="24207" xr:uid="{00000000-0005-0000-0000-0000A55E0000}"/>
    <cellStyle name="Title 3 4" xfId="24208" xr:uid="{00000000-0005-0000-0000-0000A65E0000}"/>
    <cellStyle name="Title 3 4 2" xfId="24209" xr:uid="{00000000-0005-0000-0000-0000A75E0000}"/>
    <cellStyle name="Title 3 4 3" xfId="24210" xr:uid="{00000000-0005-0000-0000-0000A85E0000}"/>
    <cellStyle name="Title 3 4 4" xfId="24211" xr:uid="{00000000-0005-0000-0000-0000A95E0000}"/>
    <cellStyle name="Title 3 4 5" xfId="24212" xr:uid="{00000000-0005-0000-0000-0000AA5E0000}"/>
    <cellStyle name="Title 3 4 6" xfId="24213" xr:uid="{00000000-0005-0000-0000-0000AB5E0000}"/>
    <cellStyle name="Title 3 5" xfId="24214" xr:uid="{00000000-0005-0000-0000-0000AC5E0000}"/>
    <cellStyle name="Title 3 5 2" xfId="24215" xr:uid="{00000000-0005-0000-0000-0000AD5E0000}"/>
    <cellStyle name="Title 3 5 3" xfId="24216" xr:uid="{00000000-0005-0000-0000-0000AE5E0000}"/>
    <cellStyle name="Title 3 5 4" xfId="24217" xr:uid="{00000000-0005-0000-0000-0000AF5E0000}"/>
    <cellStyle name="Title 3 5 5" xfId="24218" xr:uid="{00000000-0005-0000-0000-0000B05E0000}"/>
    <cellStyle name="Title 3 5 6" xfId="24219" xr:uid="{00000000-0005-0000-0000-0000B15E0000}"/>
    <cellStyle name="Title 3 6" xfId="24220" xr:uid="{00000000-0005-0000-0000-0000B25E0000}"/>
    <cellStyle name="Title 3 6 2" xfId="24221" xr:uid="{00000000-0005-0000-0000-0000B35E0000}"/>
    <cellStyle name="Title 3 6 3" xfId="24222" xr:uid="{00000000-0005-0000-0000-0000B45E0000}"/>
    <cellStyle name="Title 3 6 4" xfId="24223" xr:uid="{00000000-0005-0000-0000-0000B55E0000}"/>
    <cellStyle name="Title 3 6 5" xfId="24224" xr:uid="{00000000-0005-0000-0000-0000B65E0000}"/>
    <cellStyle name="Title 3 6 6" xfId="24225" xr:uid="{00000000-0005-0000-0000-0000B75E0000}"/>
    <cellStyle name="Title 3 7" xfId="24226" xr:uid="{00000000-0005-0000-0000-0000B85E0000}"/>
    <cellStyle name="Title 3 7 2" xfId="24227" xr:uid="{00000000-0005-0000-0000-0000B95E0000}"/>
    <cellStyle name="Title 3 7 3" xfId="24228" xr:uid="{00000000-0005-0000-0000-0000BA5E0000}"/>
    <cellStyle name="Title 3 7 4" xfId="24229" xr:uid="{00000000-0005-0000-0000-0000BB5E0000}"/>
    <cellStyle name="Title 3 7 5" xfId="24230" xr:uid="{00000000-0005-0000-0000-0000BC5E0000}"/>
    <cellStyle name="Title 3 7 6" xfId="24231" xr:uid="{00000000-0005-0000-0000-0000BD5E0000}"/>
    <cellStyle name="Title 3 8" xfId="24232" xr:uid="{00000000-0005-0000-0000-0000BE5E0000}"/>
    <cellStyle name="Title 3 8 2" xfId="24233" xr:uid="{00000000-0005-0000-0000-0000BF5E0000}"/>
    <cellStyle name="Title 3 8 3" xfId="24234" xr:uid="{00000000-0005-0000-0000-0000C05E0000}"/>
    <cellStyle name="Title 3 8 4" xfId="24235" xr:uid="{00000000-0005-0000-0000-0000C15E0000}"/>
    <cellStyle name="Title 3 8 5" xfId="24236" xr:uid="{00000000-0005-0000-0000-0000C25E0000}"/>
    <cellStyle name="Title 3 8 6" xfId="24237" xr:uid="{00000000-0005-0000-0000-0000C35E0000}"/>
    <cellStyle name="Title 3 9" xfId="24238" xr:uid="{00000000-0005-0000-0000-0000C45E0000}"/>
    <cellStyle name="Title 3 9 2" xfId="24239" xr:uid="{00000000-0005-0000-0000-0000C55E0000}"/>
    <cellStyle name="Title 3 9 3" xfId="24240" xr:uid="{00000000-0005-0000-0000-0000C65E0000}"/>
    <cellStyle name="Title 3 9 4" xfId="24241" xr:uid="{00000000-0005-0000-0000-0000C75E0000}"/>
    <cellStyle name="Title 3 9 5" xfId="24242" xr:uid="{00000000-0005-0000-0000-0000C85E0000}"/>
    <cellStyle name="Title 3 9 6" xfId="24243" xr:uid="{00000000-0005-0000-0000-0000C95E0000}"/>
    <cellStyle name="Title 4" xfId="24244" xr:uid="{00000000-0005-0000-0000-0000CA5E0000}"/>
    <cellStyle name="Title 4 10" xfId="24245" xr:uid="{00000000-0005-0000-0000-0000CB5E0000}"/>
    <cellStyle name="Title 4 10 2" xfId="24246" xr:uid="{00000000-0005-0000-0000-0000CC5E0000}"/>
    <cellStyle name="Title 4 10 3" xfId="24247" xr:uid="{00000000-0005-0000-0000-0000CD5E0000}"/>
    <cellStyle name="Title 4 10 4" xfId="24248" xr:uid="{00000000-0005-0000-0000-0000CE5E0000}"/>
    <cellStyle name="Title 4 10 5" xfId="24249" xr:uid="{00000000-0005-0000-0000-0000CF5E0000}"/>
    <cellStyle name="Title 4 10 6" xfId="24250" xr:uid="{00000000-0005-0000-0000-0000D05E0000}"/>
    <cellStyle name="Title 4 11" xfId="24251" xr:uid="{00000000-0005-0000-0000-0000D15E0000}"/>
    <cellStyle name="Title 4 11 2" xfId="24252" xr:uid="{00000000-0005-0000-0000-0000D25E0000}"/>
    <cellStyle name="Title 4 11 3" xfId="24253" xr:uid="{00000000-0005-0000-0000-0000D35E0000}"/>
    <cellStyle name="Title 4 11 4" xfId="24254" xr:uid="{00000000-0005-0000-0000-0000D45E0000}"/>
    <cellStyle name="Title 4 11 5" xfId="24255" xr:uid="{00000000-0005-0000-0000-0000D55E0000}"/>
    <cellStyle name="Title 4 11 6" xfId="24256" xr:uid="{00000000-0005-0000-0000-0000D65E0000}"/>
    <cellStyle name="Title 4 12" xfId="24257" xr:uid="{00000000-0005-0000-0000-0000D75E0000}"/>
    <cellStyle name="Title 4 12 2" xfId="24258" xr:uid="{00000000-0005-0000-0000-0000D85E0000}"/>
    <cellStyle name="Title 4 12 3" xfId="24259" xr:uid="{00000000-0005-0000-0000-0000D95E0000}"/>
    <cellStyle name="Title 4 12 4" xfId="24260" xr:uid="{00000000-0005-0000-0000-0000DA5E0000}"/>
    <cellStyle name="Title 4 12 5" xfId="24261" xr:uid="{00000000-0005-0000-0000-0000DB5E0000}"/>
    <cellStyle name="Title 4 12 6" xfId="24262" xr:uid="{00000000-0005-0000-0000-0000DC5E0000}"/>
    <cellStyle name="Title 4 13" xfId="24263" xr:uid="{00000000-0005-0000-0000-0000DD5E0000}"/>
    <cellStyle name="Title 4 13 2" xfId="24264" xr:uid="{00000000-0005-0000-0000-0000DE5E0000}"/>
    <cellStyle name="Title 4 13 3" xfId="24265" xr:uid="{00000000-0005-0000-0000-0000DF5E0000}"/>
    <cellStyle name="Title 4 13 4" xfId="24266" xr:uid="{00000000-0005-0000-0000-0000E05E0000}"/>
    <cellStyle name="Title 4 13 5" xfId="24267" xr:uid="{00000000-0005-0000-0000-0000E15E0000}"/>
    <cellStyle name="Title 4 13 6" xfId="24268" xr:uid="{00000000-0005-0000-0000-0000E25E0000}"/>
    <cellStyle name="Title 4 14" xfId="24269" xr:uid="{00000000-0005-0000-0000-0000E35E0000}"/>
    <cellStyle name="Title 4 14 2" xfId="24270" xr:uid="{00000000-0005-0000-0000-0000E45E0000}"/>
    <cellStyle name="Title 4 14 3" xfId="24271" xr:uid="{00000000-0005-0000-0000-0000E55E0000}"/>
    <cellStyle name="Title 4 14 4" xfId="24272" xr:uid="{00000000-0005-0000-0000-0000E65E0000}"/>
    <cellStyle name="Title 4 14 5" xfId="24273" xr:uid="{00000000-0005-0000-0000-0000E75E0000}"/>
    <cellStyle name="Title 4 14 6" xfId="24274" xr:uid="{00000000-0005-0000-0000-0000E85E0000}"/>
    <cellStyle name="Title 4 15" xfId="24275" xr:uid="{00000000-0005-0000-0000-0000E95E0000}"/>
    <cellStyle name="Title 4 15 2" xfId="24276" xr:uid="{00000000-0005-0000-0000-0000EA5E0000}"/>
    <cellStyle name="Title 4 15 3" xfId="24277" xr:uid="{00000000-0005-0000-0000-0000EB5E0000}"/>
    <cellStyle name="Title 4 15 4" xfId="24278" xr:uid="{00000000-0005-0000-0000-0000EC5E0000}"/>
    <cellStyle name="Title 4 15 5" xfId="24279" xr:uid="{00000000-0005-0000-0000-0000ED5E0000}"/>
    <cellStyle name="Title 4 15 6" xfId="24280" xr:uid="{00000000-0005-0000-0000-0000EE5E0000}"/>
    <cellStyle name="Title 4 16" xfId="24281" xr:uid="{00000000-0005-0000-0000-0000EF5E0000}"/>
    <cellStyle name="Title 4 16 2" xfId="24282" xr:uid="{00000000-0005-0000-0000-0000F05E0000}"/>
    <cellStyle name="Title 4 16 3" xfId="24283" xr:uid="{00000000-0005-0000-0000-0000F15E0000}"/>
    <cellStyle name="Title 4 16 4" xfId="24284" xr:uid="{00000000-0005-0000-0000-0000F25E0000}"/>
    <cellStyle name="Title 4 16 5" xfId="24285" xr:uid="{00000000-0005-0000-0000-0000F35E0000}"/>
    <cellStyle name="Title 4 16 6" xfId="24286" xr:uid="{00000000-0005-0000-0000-0000F45E0000}"/>
    <cellStyle name="Title 4 17" xfId="24287" xr:uid="{00000000-0005-0000-0000-0000F55E0000}"/>
    <cellStyle name="Title 4 17 2" xfId="24288" xr:uid="{00000000-0005-0000-0000-0000F65E0000}"/>
    <cellStyle name="Title 4 17 3" xfId="24289" xr:uid="{00000000-0005-0000-0000-0000F75E0000}"/>
    <cellStyle name="Title 4 17 4" xfId="24290" xr:uid="{00000000-0005-0000-0000-0000F85E0000}"/>
    <cellStyle name="Title 4 17 5" xfId="24291" xr:uid="{00000000-0005-0000-0000-0000F95E0000}"/>
    <cellStyle name="Title 4 17 6" xfId="24292" xr:uid="{00000000-0005-0000-0000-0000FA5E0000}"/>
    <cellStyle name="Title 4 18" xfId="24293" xr:uid="{00000000-0005-0000-0000-0000FB5E0000}"/>
    <cellStyle name="Title 4 18 2" xfId="24294" xr:uid="{00000000-0005-0000-0000-0000FC5E0000}"/>
    <cellStyle name="Title 4 18 3" xfId="24295" xr:uid="{00000000-0005-0000-0000-0000FD5E0000}"/>
    <cellStyle name="Title 4 18 4" xfId="24296" xr:uid="{00000000-0005-0000-0000-0000FE5E0000}"/>
    <cellStyle name="Title 4 18 5" xfId="24297" xr:uid="{00000000-0005-0000-0000-0000FF5E0000}"/>
    <cellStyle name="Title 4 18 6" xfId="24298" xr:uid="{00000000-0005-0000-0000-0000005F0000}"/>
    <cellStyle name="Title 4 19" xfId="24299" xr:uid="{00000000-0005-0000-0000-0000015F0000}"/>
    <cellStyle name="Title 4 19 2" xfId="24300" xr:uid="{00000000-0005-0000-0000-0000025F0000}"/>
    <cellStyle name="Title 4 19 3" xfId="24301" xr:uid="{00000000-0005-0000-0000-0000035F0000}"/>
    <cellStyle name="Title 4 19 4" xfId="24302" xr:uid="{00000000-0005-0000-0000-0000045F0000}"/>
    <cellStyle name="Title 4 19 5" xfId="24303" xr:uid="{00000000-0005-0000-0000-0000055F0000}"/>
    <cellStyle name="Title 4 19 6" xfId="24304" xr:uid="{00000000-0005-0000-0000-0000065F0000}"/>
    <cellStyle name="Title 4 2" xfId="24305" xr:uid="{00000000-0005-0000-0000-0000075F0000}"/>
    <cellStyle name="Title 4 2 2" xfId="24306" xr:uid="{00000000-0005-0000-0000-0000085F0000}"/>
    <cellStyle name="Title 4 2 3" xfId="24307" xr:uid="{00000000-0005-0000-0000-0000095F0000}"/>
    <cellStyle name="Title 4 2 4" xfId="24308" xr:uid="{00000000-0005-0000-0000-00000A5F0000}"/>
    <cellStyle name="Title 4 2 5" xfId="24309" xr:uid="{00000000-0005-0000-0000-00000B5F0000}"/>
    <cellStyle name="Title 4 2 6" xfId="24310" xr:uid="{00000000-0005-0000-0000-00000C5F0000}"/>
    <cellStyle name="Title 4 20" xfId="24311" xr:uid="{00000000-0005-0000-0000-00000D5F0000}"/>
    <cellStyle name="Title 4 20 2" xfId="24312" xr:uid="{00000000-0005-0000-0000-00000E5F0000}"/>
    <cellStyle name="Title 4 20 3" xfId="24313" xr:uid="{00000000-0005-0000-0000-00000F5F0000}"/>
    <cellStyle name="Title 4 20 4" xfId="24314" xr:uid="{00000000-0005-0000-0000-0000105F0000}"/>
    <cellStyle name="Title 4 20 5" xfId="24315" xr:uid="{00000000-0005-0000-0000-0000115F0000}"/>
    <cellStyle name="Title 4 20 6" xfId="24316" xr:uid="{00000000-0005-0000-0000-0000125F0000}"/>
    <cellStyle name="Title 4 21" xfId="24317" xr:uid="{00000000-0005-0000-0000-0000135F0000}"/>
    <cellStyle name="Title 4 21 2" xfId="24318" xr:uid="{00000000-0005-0000-0000-0000145F0000}"/>
    <cellStyle name="Title 4 21 3" xfId="24319" xr:uid="{00000000-0005-0000-0000-0000155F0000}"/>
    <cellStyle name="Title 4 22" xfId="24320" xr:uid="{00000000-0005-0000-0000-0000165F0000}"/>
    <cellStyle name="Title 4 22 2" xfId="24321" xr:uid="{00000000-0005-0000-0000-0000175F0000}"/>
    <cellStyle name="Title 4 22 3" xfId="24322" xr:uid="{00000000-0005-0000-0000-0000185F0000}"/>
    <cellStyle name="Title 4 23" xfId="24323" xr:uid="{00000000-0005-0000-0000-0000195F0000}"/>
    <cellStyle name="Title 4 24" xfId="24324" xr:uid="{00000000-0005-0000-0000-00001A5F0000}"/>
    <cellStyle name="Title 4 25" xfId="24325" xr:uid="{00000000-0005-0000-0000-00001B5F0000}"/>
    <cellStyle name="Title 4 26" xfId="24326" xr:uid="{00000000-0005-0000-0000-00001C5F0000}"/>
    <cellStyle name="Title 4 27" xfId="24327" xr:uid="{00000000-0005-0000-0000-00001D5F0000}"/>
    <cellStyle name="Title 4 28" xfId="24328" xr:uid="{00000000-0005-0000-0000-00001E5F0000}"/>
    <cellStyle name="Title 4 29" xfId="24329" xr:uid="{00000000-0005-0000-0000-00001F5F0000}"/>
    <cellStyle name="Title 4 3" xfId="24330" xr:uid="{00000000-0005-0000-0000-0000205F0000}"/>
    <cellStyle name="Title 4 3 2" xfId="24331" xr:uid="{00000000-0005-0000-0000-0000215F0000}"/>
    <cellStyle name="Title 4 3 3" xfId="24332" xr:uid="{00000000-0005-0000-0000-0000225F0000}"/>
    <cellStyle name="Title 4 3 4" xfId="24333" xr:uid="{00000000-0005-0000-0000-0000235F0000}"/>
    <cellStyle name="Title 4 3 5" xfId="24334" xr:uid="{00000000-0005-0000-0000-0000245F0000}"/>
    <cellStyle name="Title 4 3 6" xfId="24335" xr:uid="{00000000-0005-0000-0000-0000255F0000}"/>
    <cellStyle name="Title 4 30" xfId="24336" xr:uid="{00000000-0005-0000-0000-0000265F0000}"/>
    <cellStyle name="Title 4 4" xfId="24337" xr:uid="{00000000-0005-0000-0000-0000275F0000}"/>
    <cellStyle name="Title 4 4 2" xfId="24338" xr:uid="{00000000-0005-0000-0000-0000285F0000}"/>
    <cellStyle name="Title 4 4 3" xfId="24339" xr:uid="{00000000-0005-0000-0000-0000295F0000}"/>
    <cellStyle name="Title 4 4 4" xfId="24340" xr:uid="{00000000-0005-0000-0000-00002A5F0000}"/>
    <cellStyle name="Title 4 4 5" xfId="24341" xr:uid="{00000000-0005-0000-0000-00002B5F0000}"/>
    <cellStyle name="Title 4 4 6" xfId="24342" xr:uid="{00000000-0005-0000-0000-00002C5F0000}"/>
    <cellStyle name="Title 4 5" xfId="24343" xr:uid="{00000000-0005-0000-0000-00002D5F0000}"/>
    <cellStyle name="Title 4 5 2" xfId="24344" xr:uid="{00000000-0005-0000-0000-00002E5F0000}"/>
    <cellStyle name="Title 4 5 3" xfId="24345" xr:uid="{00000000-0005-0000-0000-00002F5F0000}"/>
    <cellStyle name="Title 4 5 4" xfId="24346" xr:uid="{00000000-0005-0000-0000-0000305F0000}"/>
    <cellStyle name="Title 4 5 5" xfId="24347" xr:uid="{00000000-0005-0000-0000-0000315F0000}"/>
    <cellStyle name="Title 4 5 6" xfId="24348" xr:uid="{00000000-0005-0000-0000-0000325F0000}"/>
    <cellStyle name="Title 4 6" xfId="24349" xr:uid="{00000000-0005-0000-0000-0000335F0000}"/>
    <cellStyle name="Title 4 6 2" xfId="24350" xr:uid="{00000000-0005-0000-0000-0000345F0000}"/>
    <cellStyle name="Title 4 6 3" xfId="24351" xr:uid="{00000000-0005-0000-0000-0000355F0000}"/>
    <cellStyle name="Title 4 6 4" xfId="24352" xr:uid="{00000000-0005-0000-0000-0000365F0000}"/>
    <cellStyle name="Title 4 6 5" xfId="24353" xr:uid="{00000000-0005-0000-0000-0000375F0000}"/>
    <cellStyle name="Title 4 6 6" xfId="24354" xr:uid="{00000000-0005-0000-0000-0000385F0000}"/>
    <cellStyle name="Title 4 7" xfId="24355" xr:uid="{00000000-0005-0000-0000-0000395F0000}"/>
    <cellStyle name="Title 4 7 2" xfId="24356" xr:uid="{00000000-0005-0000-0000-00003A5F0000}"/>
    <cellStyle name="Title 4 7 3" xfId="24357" xr:uid="{00000000-0005-0000-0000-00003B5F0000}"/>
    <cellStyle name="Title 4 7 4" xfId="24358" xr:uid="{00000000-0005-0000-0000-00003C5F0000}"/>
    <cellStyle name="Title 4 7 5" xfId="24359" xr:uid="{00000000-0005-0000-0000-00003D5F0000}"/>
    <cellStyle name="Title 4 7 6" xfId="24360" xr:uid="{00000000-0005-0000-0000-00003E5F0000}"/>
    <cellStyle name="Title 4 8" xfId="24361" xr:uid="{00000000-0005-0000-0000-00003F5F0000}"/>
    <cellStyle name="Title 4 8 2" xfId="24362" xr:uid="{00000000-0005-0000-0000-0000405F0000}"/>
    <cellStyle name="Title 4 8 3" xfId="24363" xr:uid="{00000000-0005-0000-0000-0000415F0000}"/>
    <cellStyle name="Title 4 8 4" xfId="24364" xr:uid="{00000000-0005-0000-0000-0000425F0000}"/>
    <cellStyle name="Title 4 8 5" xfId="24365" xr:uid="{00000000-0005-0000-0000-0000435F0000}"/>
    <cellStyle name="Title 4 8 6" xfId="24366" xr:uid="{00000000-0005-0000-0000-0000445F0000}"/>
    <cellStyle name="Title 4 9" xfId="24367" xr:uid="{00000000-0005-0000-0000-0000455F0000}"/>
    <cellStyle name="Title 4 9 2" xfId="24368" xr:uid="{00000000-0005-0000-0000-0000465F0000}"/>
    <cellStyle name="Title 4 9 3" xfId="24369" xr:uid="{00000000-0005-0000-0000-0000475F0000}"/>
    <cellStyle name="Title 4 9 4" xfId="24370" xr:uid="{00000000-0005-0000-0000-0000485F0000}"/>
    <cellStyle name="Title 4 9 5" xfId="24371" xr:uid="{00000000-0005-0000-0000-0000495F0000}"/>
    <cellStyle name="Title 4 9 6" xfId="24372" xr:uid="{00000000-0005-0000-0000-00004A5F0000}"/>
    <cellStyle name="Total 2" xfId="24373" xr:uid="{00000000-0005-0000-0000-00004B5F0000}"/>
    <cellStyle name="Total 2 2" xfId="24374" xr:uid="{00000000-0005-0000-0000-00004C5F0000}"/>
    <cellStyle name="Total 2 3" xfId="24375" xr:uid="{00000000-0005-0000-0000-00004D5F0000}"/>
    <cellStyle name="Total 2 4" xfId="24376" xr:uid="{00000000-0005-0000-0000-00004E5F0000}"/>
    <cellStyle name="Total 2 4 2" xfId="25076" xr:uid="{BC005ED6-5A46-47EB-BF60-87744BFB7ACC}"/>
    <cellStyle name="Total 2 5" xfId="24377" xr:uid="{00000000-0005-0000-0000-00004F5F0000}"/>
    <cellStyle name="Total 2 5 2" xfId="25075" xr:uid="{7AB60D1D-5614-4CA4-9C88-F83170214D7B}"/>
    <cellStyle name="Total 2 6" xfId="24378" xr:uid="{00000000-0005-0000-0000-0000505F0000}"/>
    <cellStyle name="Total 2 6 2" xfId="25074" xr:uid="{B2347CB9-8B70-4846-9E35-757AC20F56A6}"/>
    <cellStyle name="Total 2 7" xfId="24379" xr:uid="{00000000-0005-0000-0000-0000515F0000}"/>
    <cellStyle name="Total 3" xfId="24380" xr:uid="{00000000-0005-0000-0000-0000525F0000}"/>
    <cellStyle name="Total 3 10" xfId="24381" xr:uid="{00000000-0005-0000-0000-0000535F0000}"/>
    <cellStyle name="Total 3 10 2" xfId="24382" xr:uid="{00000000-0005-0000-0000-0000545F0000}"/>
    <cellStyle name="Total 3 10 3" xfId="24383" xr:uid="{00000000-0005-0000-0000-0000555F0000}"/>
    <cellStyle name="Total 3 10 4" xfId="24384" xr:uid="{00000000-0005-0000-0000-0000565F0000}"/>
    <cellStyle name="Total 3 10 4 2" xfId="25073" xr:uid="{182FDB61-5D25-4349-AF99-66AC65F60AFE}"/>
    <cellStyle name="Total 3 10 5" xfId="24385" xr:uid="{00000000-0005-0000-0000-0000575F0000}"/>
    <cellStyle name="Total 3 10 5 2" xfId="25072" xr:uid="{25275B4F-7597-49AC-853F-57F5D8CCCBDA}"/>
    <cellStyle name="Total 3 10 6" xfId="24386" xr:uid="{00000000-0005-0000-0000-0000585F0000}"/>
    <cellStyle name="Total 3 11" xfId="24387" xr:uid="{00000000-0005-0000-0000-0000595F0000}"/>
    <cellStyle name="Total 3 11 2" xfId="24388" xr:uid="{00000000-0005-0000-0000-00005A5F0000}"/>
    <cellStyle name="Total 3 11 3" xfId="24389" xr:uid="{00000000-0005-0000-0000-00005B5F0000}"/>
    <cellStyle name="Total 3 11 4" xfId="24390" xr:uid="{00000000-0005-0000-0000-00005C5F0000}"/>
    <cellStyle name="Total 3 11 4 2" xfId="25071" xr:uid="{27A77523-B6C9-4617-B81F-D5ACF3409FED}"/>
    <cellStyle name="Total 3 11 5" xfId="24391" xr:uid="{00000000-0005-0000-0000-00005D5F0000}"/>
    <cellStyle name="Total 3 11 5 2" xfId="25070" xr:uid="{7632EF55-A3D9-4F8F-B96C-BC96493B696C}"/>
    <cellStyle name="Total 3 11 6" xfId="24392" xr:uid="{00000000-0005-0000-0000-00005E5F0000}"/>
    <cellStyle name="Total 3 12" xfId="24393" xr:uid="{00000000-0005-0000-0000-00005F5F0000}"/>
    <cellStyle name="Total 3 12 2" xfId="24394" xr:uid="{00000000-0005-0000-0000-0000605F0000}"/>
    <cellStyle name="Total 3 12 3" xfId="24395" xr:uid="{00000000-0005-0000-0000-0000615F0000}"/>
    <cellStyle name="Total 3 12 4" xfId="24396" xr:uid="{00000000-0005-0000-0000-0000625F0000}"/>
    <cellStyle name="Total 3 12 4 2" xfId="25069" xr:uid="{4D8A67B1-50AB-43D7-8955-4A0F7BBB69CD}"/>
    <cellStyle name="Total 3 12 5" xfId="24397" xr:uid="{00000000-0005-0000-0000-0000635F0000}"/>
    <cellStyle name="Total 3 12 5 2" xfId="25068" xr:uid="{6D6E2C7C-C26A-4567-8463-B5D3BCCBE340}"/>
    <cellStyle name="Total 3 12 6" xfId="24398" xr:uid="{00000000-0005-0000-0000-0000645F0000}"/>
    <cellStyle name="Total 3 13" xfId="24399" xr:uid="{00000000-0005-0000-0000-0000655F0000}"/>
    <cellStyle name="Total 3 13 2" xfId="24400" xr:uid="{00000000-0005-0000-0000-0000665F0000}"/>
    <cellStyle name="Total 3 13 3" xfId="24401" xr:uid="{00000000-0005-0000-0000-0000675F0000}"/>
    <cellStyle name="Total 3 13 4" xfId="24402" xr:uid="{00000000-0005-0000-0000-0000685F0000}"/>
    <cellStyle name="Total 3 13 4 2" xfId="25067" xr:uid="{02FD563A-95BD-4689-A9C0-206BDFC18E56}"/>
    <cellStyle name="Total 3 13 5" xfId="24403" xr:uid="{00000000-0005-0000-0000-0000695F0000}"/>
    <cellStyle name="Total 3 13 5 2" xfId="25066" xr:uid="{E6ECCCB0-A4DD-4E79-8B3D-45DB3EF79B90}"/>
    <cellStyle name="Total 3 13 6" xfId="24404" xr:uid="{00000000-0005-0000-0000-00006A5F0000}"/>
    <cellStyle name="Total 3 14" xfId="24405" xr:uid="{00000000-0005-0000-0000-00006B5F0000}"/>
    <cellStyle name="Total 3 14 2" xfId="24406" xr:uid="{00000000-0005-0000-0000-00006C5F0000}"/>
    <cellStyle name="Total 3 14 3" xfId="24407" xr:uid="{00000000-0005-0000-0000-00006D5F0000}"/>
    <cellStyle name="Total 3 14 4" xfId="24408" xr:uid="{00000000-0005-0000-0000-00006E5F0000}"/>
    <cellStyle name="Total 3 14 4 2" xfId="25065" xr:uid="{33B6FFC8-8804-4831-BEC1-3C90CB8AC97A}"/>
    <cellStyle name="Total 3 14 5" xfId="24409" xr:uid="{00000000-0005-0000-0000-00006F5F0000}"/>
    <cellStyle name="Total 3 14 5 2" xfId="25064" xr:uid="{6579F2B9-7C8A-4CBA-8DAA-1CEBE2A61E9C}"/>
    <cellStyle name="Total 3 14 6" xfId="24410" xr:uid="{00000000-0005-0000-0000-0000705F0000}"/>
    <cellStyle name="Total 3 15" xfId="24411" xr:uid="{00000000-0005-0000-0000-0000715F0000}"/>
    <cellStyle name="Total 3 15 2" xfId="24412" xr:uid="{00000000-0005-0000-0000-0000725F0000}"/>
    <cellStyle name="Total 3 15 3" xfId="24413" xr:uid="{00000000-0005-0000-0000-0000735F0000}"/>
    <cellStyle name="Total 3 15 4" xfId="24414" xr:uid="{00000000-0005-0000-0000-0000745F0000}"/>
    <cellStyle name="Total 3 15 4 2" xfId="25063" xr:uid="{E287881A-4781-483A-917B-F6FCB762DF47}"/>
    <cellStyle name="Total 3 15 5" xfId="24415" xr:uid="{00000000-0005-0000-0000-0000755F0000}"/>
    <cellStyle name="Total 3 15 5 2" xfId="25062" xr:uid="{B3284922-D34A-4729-BB3D-9C6CFE18CCE8}"/>
    <cellStyle name="Total 3 15 6" xfId="24416" xr:uid="{00000000-0005-0000-0000-0000765F0000}"/>
    <cellStyle name="Total 3 16" xfId="24417" xr:uid="{00000000-0005-0000-0000-0000775F0000}"/>
    <cellStyle name="Total 3 16 2" xfId="24418" xr:uid="{00000000-0005-0000-0000-0000785F0000}"/>
    <cellStyle name="Total 3 16 3" xfId="24419" xr:uid="{00000000-0005-0000-0000-0000795F0000}"/>
    <cellStyle name="Total 3 16 4" xfId="24420" xr:uid="{00000000-0005-0000-0000-00007A5F0000}"/>
    <cellStyle name="Total 3 16 4 2" xfId="25061" xr:uid="{333C943A-E998-4414-AF88-677E5BE7B972}"/>
    <cellStyle name="Total 3 16 5" xfId="24421" xr:uid="{00000000-0005-0000-0000-00007B5F0000}"/>
    <cellStyle name="Total 3 16 5 2" xfId="25060" xr:uid="{A8C9DD7F-3ECA-419C-AD2E-2CFC92859BB2}"/>
    <cellStyle name="Total 3 16 6" xfId="24422" xr:uid="{00000000-0005-0000-0000-00007C5F0000}"/>
    <cellStyle name="Total 3 17" xfId="24423" xr:uid="{00000000-0005-0000-0000-00007D5F0000}"/>
    <cellStyle name="Total 3 17 2" xfId="24424" xr:uid="{00000000-0005-0000-0000-00007E5F0000}"/>
    <cellStyle name="Total 3 17 3" xfId="24425" xr:uid="{00000000-0005-0000-0000-00007F5F0000}"/>
    <cellStyle name="Total 3 17 4" xfId="24426" xr:uid="{00000000-0005-0000-0000-0000805F0000}"/>
    <cellStyle name="Total 3 17 4 2" xfId="25059" xr:uid="{A94B4F5C-9981-408E-8938-03AAE49C5102}"/>
    <cellStyle name="Total 3 17 5" xfId="24427" xr:uid="{00000000-0005-0000-0000-0000815F0000}"/>
    <cellStyle name="Total 3 17 5 2" xfId="25058" xr:uid="{34BB04EF-15E9-4283-8DE2-17050FD48951}"/>
    <cellStyle name="Total 3 17 6" xfId="24428" xr:uid="{00000000-0005-0000-0000-0000825F0000}"/>
    <cellStyle name="Total 3 18" xfId="24429" xr:uid="{00000000-0005-0000-0000-0000835F0000}"/>
    <cellStyle name="Total 3 18 2" xfId="24430" xr:uid="{00000000-0005-0000-0000-0000845F0000}"/>
    <cellStyle name="Total 3 18 3" xfId="24431" xr:uid="{00000000-0005-0000-0000-0000855F0000}"/>
    <cellStyle name="Total 3 18 4" xfId="24432" xr:uid="{00000000-0005-0000-0000-0000865F0000}"/>
    <cellStyle name="Total 3 18 4 2" xfId="25057" xr:uid="{67ECF2F9-64CE-4B0D-9162-C21FA62E2C32}"/>
    <cellStyle name="Total 3 18 5" xfId="24433" xr:uid="{00000000-0005-0000-0000-0000875F0000}"/>
    <cellStyle name="Total 3 18 5 2" xfId="25056" xr:uid="{8CCFED2C-D5DE-4E04-9FE1-970913E70362}"/>
    <cellStyle name="Total 3 18 6" xfId="24434" xr:uid="{00000000-0005-0000-0000-0000885F0000}"/>
    <cellStyle name="Total 3 19" xfId="24435" xr:uid="{00000000-0005-0000-0000-0000895F0000}"/>
    <cellStyle name="Total 3 19 2" xfId="24436" xr:uid="{00000000-0005-0000-0000-00008A5F0000}"/>
    <cellStyle name="Total 3 19 3" xfId="24437" xr:uid="{00000000-0005-0000-0000-00008B5F0000}"/>
    <cellStyle name="Total 3 19 4" xfId="24438" xr:uid="{00000000-0005-0000-0000-00008C5F0000}"/>
    <cellStyle name="Total 3 19 4 2" xfId="25055" xr:uid="{FEBD23A3-F240-46E8-8D4F-E69C28E5FF5B}"/>
    <cellStyle name="Total 3 19 5" xfId="24439" xr:uid="{00000000-0005-0000-0000-00008D5F0000}"/>
    <cellStyle name="Total 3 19 5 2" xfId="25054" xr:uid="{96AFE91F-7CB7-4026-AC69-47CE991269C7}"/>
    <cellStyle name="Total 3 19 6" xfId="24440" xr:uid="{00000000-0005-0000-0000-00008E5F0000}"/>
    <cellStyle name="Total 3 2" xfId="24441" xr:uid="{00000000-0005-0000-0000-00008F5F0000}"/>
    <cellStyle name="Total 3 2 2" xfId="24442" xr:uid="{00000000-0005-0000-0000-0000905F0000}"/>
    <cellStyle name="Total 3 2 3" xfId="24443" xr:uid="{00000000-0005-0000-0000-0000915F0000}"/>
    <cellStyle name="Total 3 2 4" xfId="24444" xr:uid="{00000000-0005-0000-0000-0000925F0000}"/>
    <cellStyle name="Total 3 2 4 2" xfId="25053" xr:uid="{83CBCC8E-AC0F-4579-889C-20DD70DA7B4E}"/>
    <cellStyle name="Total 3 2 5" xfId="24445" xr:uid="{00000000-0005-0000-0000-0000935F0000}"/>
    <cellStyle name="Total 3 2 5 2" xfId="25052" xr:uid="{5D537DF1-84EF-4468-8263-A17D86A86F47}"/>
    <cellStyle name="Total 3 2 6" xfId="24446" xr:uid="{00000000-0005-0000-0000-0000945F0000}"/>
    <cellStyle name="Total 3 20" xfId="24447" xr:uid="{00000000-0005-0000-0000-0000955F0000}"/>
    <cellStyle name="Total 3 20 2" xfId="24448" xr:uid="{00000000-0005-0000-0000-0000965F0000}"/>
    <cellStyle name="Total 3 20 3" xfId="24449" xr:uid="{00000000-0005-0000-0000-0000975F0000}"/>
    <cellStyle name="Total 3 20 4" xfId="24450" xr:uid="{00000000-0005-0000-0000-0000985F0000}"/>
    <cellStyle name="Total 3 20 4 2" xfId="25051" xr:uid="{00915439-1FA5-476C-831C-143E9526FF6F}"/>
    <cellStyle name="Total 3 20 5" xfId="24451" xr:uid="{00000000-0005-0000-0000-0000995F0000}"/>
    <cellStyle name="Total 3 20 5 2" xfId="25050" xr:uid="{46DFF023-B202-404E-A25C-685EAC5EF5CC}"/>
    <cellStyle name="Total 3 20 6" xfId="24452" xr:uid="{00000000-0005-0000-0000-00009A5F0000}"/>
    <cellStyle name="Total 3 21" xfId="24453" xr:uid="{00000000-0005-0000-0000-00009B5F0000}"/>
    <cellStyle name="Total 3 21 2" xfId="24454" xr:uid="{00000000-0005-0000-0000-00009C5F0000}"/>
    <cellStyle name="Total 3 21 3" xfId="24455" xr:uid="{00000000-0005-0000-0000-00009D5F0000}"/>
    <cellStyle name="Total 3 21 4" xfId="24456" xr:uid="{00000000-0005-0000-0000-00009E5F0000}"/>
    <cellStyle name="Total 3 21 4 2" xfId="25049" xr:uid="{AD9F0240-AAB8-4868-8630-373D36E96AA8}"/>
    <cellStyle name="Total 3 21 5" xfId="24457" xr:uid="{00000000-0005-0000-0000-00009F5F0000}"/>
    <cellStyle name="Total 3 21 5 2" xfId="25048" xr:uid="{9E37264C-8FDC-4E66-87FC-479403D9422B}"/>
    <cellStyle name="Total 3 21 6" xfId="24458" xr:uid="{00000000-0005-0000-0000-0000A05F0000}"/>
    <cellStyle name="Total 3 22" xfId="24459" xr:uid="{00000000-0005-0000-0000-0000A15F0000}"/>
    <cellStyle name="Total 3 22 2" xfId="24460" xr:uid="{00000000-0005-0000-0000-0000A25F0000}"/>
    <cellStyle name="Total 3 22 3" xfId="24461" xr:uid="{00000000-0005-0000-0000-0000A35F0000}"/>
    <cellStyle name="Total 3 22 4" xfId="24462" xr:uid="{00000000-0005-0000-0000-0000A45F0000}"/>
    <cellStyle name="Total 3 22 4 2" xfId="25047" xr:uid="{2BD9A7FE-449D-45E3-A02C-5378D1A41BE4}"/>
    <cellStyle name="Total 3 22 5" xfId="24463" xr:uid="{00000000-0005-0000-0000-0000A55F0000}"/>
    <cellStyle name="Total 3 22 5 2" xfId="25046" xr:uid="{E6B8D8C1-FD99-4B5A-B97D-C662F7F9B925}"/>
    <cellStyle name="Total 3 22 6" xfId="24464" xr:uid="{00000000-0005-0000-0000-0000A65F0000}"/>
    <cellStyle name="Total 3 23" xfId="24465" xr:uid="{00000000-0005-0000-0000-0000A75F0000}"/>
    <cellStyle name="Total 3 23 2" xfId="24466" xr:uid="{00000000-0005-0000-0000-0000A85F0000}"/>
    <cellStyle name="Total 3 23 3" xfId="24467" xr:uid="{00000000-0005-0000-0000-0000A95F0000}"/>
    <cellStyle name="Total 3 23 4" xfId="24468" xr:uid="{00000000-0005-0000-0000-0000AA5F0000}"/>
    <cellStyle name="Total 3 23 4 2" xfId="25045" xr:uid="{7D91C031-4C6A-4FF4-8E51-4CFA598BE3EB}"/>
    <cellStyle name="Total 3 23 5" xfId="24469" xr:uid="{00000000-0005-0000-0000-0000AB5F0000}"/>
    <cellStyle name="Total 3 23 5 2" xfId="25044" xr:uid="{47E20FC9-A05B-4FC7-B790-8F44A3F1D899}"/>
    <cellStyle name="Total 3 23 6" xfId="24470" xr:uid="{00000000-0005-0000-0000-0000AC5F0000}"/>
    <cellStyle name="Total 3 24" xfId="24471" xr:uid="{00000000-0005-0000-0000-0000AD5F0000}"/>
    <cellStyle name="Total 3 24 2" xfId="24472" xr:uid="{00000000-0005-0000-0000-0000AE5F0000}"/>
    <cellStyle name="Total 3 24 2 2" xfId="25043" xr:uid="{E73DD844-A42B-4832-BACA-48982674B650}"/>
    <cellStyle name="Total 3 24 3" xfId="24473" xr:uid="{00000000-0005-0000-0000-0000AF5F0000}"/>
    <cellStyle name="Total 3 24 3 2" xfId="25042" xr:uid="{008FB431-2349-4489-9824-33AF94FE9355}"/>
    <cellStyle name="Total 3 25" xfId="24474" xr:uid="{00000000-0005-0000-0000-0000B05F0000}"/>
    <cellStyle name="Total 3 25 2" xfId="24475" xr:uid="{00000000-0005-0000-0000-0000B15F0000}"/>
    <cellStyle name="Total 3 25 2 2" xfId="25041" xr:uid="{321BE2DB-5B34-47D2-877B-C30309170DFC}"/>
    <cellStyle name="Total 3 25 3" xfId="24476" xr:uid="{00000000-0005-0000-0000-0000B25F0000}"/>
    <cellStyle name="Total 3 25 3 2" xfId="25040" xr:uid="{DDDC7571-D3CC-4F4B-8C81-1834FA427A04}"/>
    <cellStyle name="Total 3 26" xfId="24477" xr:uid="{00000000-0005-0000-0000-0000B35F0000}"/>
    <cellStyle name="Total 3 26 2" xfId="25039" xr:uid="{FFA7FD07-0191-4160-AE7B-1DFA2F717520}"/>
    <cellStyle name="Total 3 27" xfId="24478" xr:uid="{00000000-0005-0000-0000-0000B45F0000}"/>
    <cellStyle name="Total 3 27 2" xfId="25038" xr:uid="{6D8EC60C-DD9F-4BB8-BC81-F715D2AAC5EB}"/>
    <cellStyle name="Total 3 28" xfId="24479" xr:uid="{00000000-0005-0000-0000-0000B55F0000}"/>
    <cellStyle name="Total 3 28 2" xfId="25037" xr:uid="{1EB3FA55-043C-4198-8129-19D1E0FEB6E4}"/>
    <cellStyle name="Total 3 29" xfId="24480" xr:uid="{00000000-0005-0000-0000-0000B65F0000}"/>
    <cellStyle name="Total 3 29 2" xfId="25036" xr:uid="{0B957462-586A-470F-A50C-307CFC431FBB}"/>
    <cellStyle name="Total 3 3" xfId="24481" xr:uid="{00000000-0005-0000-0000-0000B75F0000}"/>
    <cellStyle name="Total 3 3 2" xfId="24482" xr:uid="{00000000-0005-0000-0000-0000B85F0000}"/>
    <cellStyle name="Total 3 3 3" xfId="24483" xr:uid="{00000000-0005-0000-0000-0000B95F0000}"/>
    <cellStyle name="Total 3 3 4" xfId="24484" xr:uid="{00000000-0005-0000-0000-0000BA5F0000}"/>
    <cellStyle name="Total 3 3 4 2" xfId="25035" xr:uid="{2907A342-74C0-49EC-803A-A94EEA2BCF55}"/>
    <cellStyle name="Total 3 3 5" xfId="24485" xr:uid="{00000000-0005-0000-0000-0000BB5F0000}"/>
    <cellStyle name="Total 3 3 5 2" xfId="25034" xr:uid="{C13F52DC-E8C9-4CB7-987E-0BFFE2A1E827}"/>
    <cellStyle name="Total 3 3 6" xfId="24486" xr:uid="{00000000-0005-0000-0000-0000BC5F0000}"/>
    <cellStyle name="Total 3 30" xfId="24487" xr:uid="{00000000-0005-0000-0000-0000BD5F0000}"/>
    <cellStyle name="Total 3 30 2" xfId="25033" xr:uid="{BC2C9DBD-ADB4-4B74-AB02-B5BEB95E9510}"/>
    <cellStyle name="Total 3 31" xfId="24488" xr:uid="{00000000-0005-0000-0000-0000BE5F0000}"/>
    <cellStyle name="Total 3 31 2" xfId="25032" xr:uid="{7D0A5573-DF54-4458-B0D7-37D938753C83}"/>
    <cellStyle name="Total 3 32" xfId="24489" xr:uid="{00000000-0005-0000-0000-0000BF5F0000}"/>
    <cellStyle name="Total 3 32 2" xfId="25031" xr:uid="{75D84B77-F97D-4737-A1E3-684E6A167597}"/>
    <cellStyle name="Total 3 33" xfId="24490" xr:uid="{00000000-0005-0000-0000-0000C05F0000}"/>
    <cellStyle name="Total 3 4" xfId="24491" xr:uid="{00000000-0005-0000-0000-0000C15F0000}"/>
    <cellStyle name="Total 3 4 2" xfId="24492" xr:uid="{00000000-0005-0000-0000-0000C25F0000}"/>
    <cellStyle name="Total 3 4 3" xfId="24493" xr:uid="{00000000-0005-0000-0000-0000C35F0000}"/>
    <cellStyle name="Total 3 4 4" xfId="24494" xr:uid="{00000000-0005-0000-0000-0000C45F0000}"/>
    <cellStyle name="Total 3 4 4 2" xfId="25030" xr:uid="{A7FA90CD-D7B9-4533-8D04-8BFD1BDE71E6}"/>
    <cellStyle name="Total 3 4 5" xfId="24495" xr:uid="{00000000-0005-0000-0000-0000C55F0000}"/>
    <cellStyle name="Total 3 4 5 2" xfId="25029" xr:uid="{82AD85F9-2492-4AEB-96E3-7D65B0D11352}"/>
    <cellStyle name="Total 3 4 6" xfId="24496" xr:uid="{00000000-0005-0000-0000-0000C65F0000}"/>
    <cellStyle name="Total 3 5" xfId="24497" xr:uid="{00000000-0005-0000-0000-0000C75F0000}"/>
    <cellStyle name="Total 3 5 2" xfId="24498" xr:uid="{00000000-0005-0000-0000-0000C85F0000}"/>
    <cellStyle name="Total 3 5 3" xfId="24499" xr:uid="{00000000-0005-0000-0000-0000C95F0000}"/>
    <cellStyle name="Total 3 5 4" xfId="24500" xr:uid="{00000000-0005-0000-0000-0000CA5F0000}"/>
    <cellStyle name="Total 3 5 4 2" xfId="25028" xr:uid="{57F9831F-B2D2-4CEF-9445-21D61FB33488}"/>
    <cellStyle name="Total 3 5 5" xfId="24501" xr:uid="{00000000-0005-0000-0000-0000CB5F0000}"/>
    <cellStyle name="Total 3 5 5 2" xfId="25027" xr:uid="{B3ABB408-C1F5-405A-9BBA-16277706C220}"/>
    <cellStyle name="Total 3 5 6" xfId="24502" xr:uid="{00000000-0005-0000-0000-0000CC5F0000}"/>
    <cellStyle name="Total 3 6" xfId="24503" xr:uid="{00000000-0005-0000-0000-0000CD5F0000}"/>
    <cellStyle name="Total 3 6 2" xfId="24504" xr:uid="{00000000-0005-0000-0000-0000CE5F0000}"/>
    <cellStyle name="Total 3 6 3" xfId="24505" xr:uid="{00000000-0005-0000-0000-0000CF5F0000}"/>
    <cellStyle name="Total 3 6 4" xfId="24506" xr:uid="{00000000-0005-0000-0000-0000D05F0000}"/>
    <cellStyle name="Total 3 6 4 2" xfId="25026" xr:uid="{C7AAC419-CA4B-42E9-A55B-FDDC4DEC99C7}"/>
    <cellStyle name="Total 3 6 5" xfId="24507" xr:uid="{00000000-0005-0000-0000-0000D15F0000}"/>
    <cellStyle name="Total 3 6 5 2" xfId="25025" xr:uid="{753902B8-C1F6-4006-9792-04DC14DD1822}"/>
    <cellStyle name="Total 3 6 6" xfId="24508" xr:uid="{00000000-0005-0000-0000-0000D25F0000}"/>
    <cellStyle name="Total 3 7" xfId="24509" xr:uid="{00000000-0005-0000-0000-0000D35F0000}"/>
    <cellStyle name="Total 3 7 2" xfId="24510" xr:uid="{00000000-0005-0000-0000-0000D45F0000}"/>
    <cellStyle name="Total 3 7 3" xfId="24511" xr:uid="{00000000-0005-0000-0000-0000D55F0000}"/>
    <cellStyle name="Total 3 7 4" xfId="24512" xr:uid="{00000000-0005-0000-0000-0000D65F0000}"/>
    <cellStyle name="Total 3 7 4 2" xfId="25024" xr:uid="{EA2F011F-3C76-479B-9BC6-4AA5DE01A811}"/>
    <cellStyle name="Total 3 7 5" xfId="24513" xr:uid="{00000000-0005-0000-0000-0000D75F0000}"/>
    <cellStyle name="Total 3 7 5 2" xfId="25023" xr:uid="{CBA15CCC-7F46-46C9-A6C1-A6FA2A01708B}"/>
    <cellStyle name="Total 3 7 6" xfId="24514" xr:uid="{00000000-0005-0000-0000-0000D85F0000}"/>
    <cellStyle name="Total 3 8" xfId="24515" xr:uid="{00000000-0005-0000-0000-0000D95F0000}"/>
    <cellStyle name="Total 3 8 2" xfId="24516" xr:uid="{00000000-0005-0000-0000-0000DA5F0000}"/>
    <cellStyle name="Total 3 8 3" xfId="24517" xr:uid="{00000000-0005-0000-0000-0000DB5F0000}"/>
    <cellStyle name="Total 3 8 4" xfId="24518" xr:uid="{00000000-0005-0000-0000-0000DC5F0000}"/>
    <cellStyle name="Total 3 8 4 2" xfId="25022" xr:uid="{489AFDAC-147D-4297-AA8E-05F97502618C}"/>
    <cellStyle name="Total 3 8 5" xfId="24519" xr:uid="{00000000-0005-0000-0000-0000DD5F0000}"/>
    <cellStyle name="Total 3 8 5 2" xfId="25021" xr:uid="{B6CA10A5-28A3-4740-BE31-CF22C62A036E}"/>
    <cellStyle name="Total 3 8 6" xfId="24520" xr:uid="{00000000-0005-0000-0000-0000DE5F0000}"/>
    <cellStyle name="Total 3 9" xfId="24521" xr:uid="{00000000-0005-0000-0000-0000DF5F0000}"/>
    <cellStyle name="Total 3 9 2" xfId="24522" xr:uid="{00000000-0005-0000-0000-0000E05F0000}"/>
    <cellStyle name="Total 3 9 3" xfId="24523" xr:uid="{00000000-0005-0000-0000-0000E15F0000}"/>
    <cellStyle name="Total 3 9 4" xfId="24524" xr:uid="{00000000-0005-0000-0000-0000E25F0000}"/>
    <cellStyle name="Total 3 9 4 2" xfId="25020" xr:uid="{FB5888CB-E2B0-4738-9113-CE78D074ECE7}"/>
    <cellStyle name="Total 3 9 5" xfId="24525" xr:uid="{00000000-0005-0000-0000-0000E35F0000}"/>
    <cellStyle name="Total 3 9 5 2" xfId="25019" xr:uid="{A4EFC57D-C44A-4D83-8DFF-17AFA2101DB9}"/>
    <cellStyle name="Total 3 9 6" xfId="24526" xr:uid="{00000000-0005-0000-0000-0000E45F0000}"/>
    <cellStyle name="Total 4" xfId="24527" xr:uid="{00000000-0005-0000-0000-0000E55F0000}"/>
    <cellStyle name="Total 4 10" xfId="24528" xr:uid="{00000000-0005-0000-0000-0000E65F0000}"/>
    <cellStyle name="Total 4 10 2" xfId="24529" xr:uid="{00000000-0005-0000-0000-0000E75F0000}"/>
    <cellStyle name="Total 4 10 3" xfId="24530" xr:uid="{00000000-0005-0000-0000-0000E85F0000}"/>
    <cellStyle name="Total 4 10 4" xfId="24531" xr:uid="{00000000-0005-0000-0000-0000E95F0000}"/>
    <cellStyle name="Total 4 10 4 2" xfId="25018" xr:uid="{ADE47678-F149-4A50-8F85-C728001B1999}"/>
    <cellStyle name="Total 4 10 5" xfId="24532" xr:uid="{00000000-0005-0000-0000-0000EA5F0000}"/>
    <cellStyle name="Total 4 10 5 2" xfId="25017" xr:uid="{CF8761F9-24E6-43E9-A9E4-41C940CAC1E0}"/>
    <cellStyle name="Total 4 10 6" xfId="24533" xr:uid="{00000000-0005-0000-0000-0000EB5F0000}"/>
    <cellStyle name="Total 4 11" xfId="24534" xr:uid="{00000000-0005-0000-0000-0000EC5F0000}"/>
    <cellStyle name="Total 4 11 2" xfId="24535" xr:uid="{00000000-0005-0000-0000-0000ED5F0000}"/>
    <cellStyle name="Total 4 11 3" xfId="24536" xr:uid="{00000000-0005-0000-0000-0000EE5F0000}"/>
    <cellStyle name="Total 4 11 4" xfId="24537" xr:uid="{00000000-0005-0000-0000-0000EF5F0000}"/>
    <cellStyle name="Total 4 11 4 2" xfId="25016" xr:uid="{DBC92E1A-3C9A-4EA6-A339-AE5E38D4C497}"/>
    <cellStyle name="Total 4 11 5" xfId="24538" xr:uid="{00000000-0005-0000-0000-0000F05F0000}"/>
    <cellStyle name="Total 4 11 5 2" xfId="25015" xr:uid="{0B9CB68A-3220-4E03-A7C0-5FE3891C62A7}"/>
    <cellStyle name="Total 4 11 6" xfId="24539" xr:uid="{00000000-0005-0000-0000-0000F15F0000}"/>
    <cellStyle name="Total 4 12" xfId="24540" xr:uid="{00000000-0005-0000-0000-0000F25F0000}"/>
    <cellStyle name="Total 4 12 2" xfId="24541" xr:uid="{00000000-0005-0000-0000-0000F35F0000}"/>
    <cellStyle name="Total 4 12 3" xfId="24542" xr:uid="{00000000-0005-0000-0000-0000F45F0000}"/>
    <cellStyle name="Total 4 12 4" xfId="24543" xr:uid="{00000000-0005-0000-0000-0000F55F0000}"/>
    <cellStyle name="Total 4 12 4 2" xfId="25014" xr:uid="{987C12CF-40C7-4D21-940B-8DB28B4E7C14}"/>
    <cellStyle name="Total 4 12 5" xfId="24544" xr:uid="{00000000-0005-0000-0000-0000F65F0000}"/>
    <cellStyle name="Total 4 12 5 2" xfId="25013" xr:uid="{168B120F-FDA3-48C6-80DA-A3A59FC690A3}"/>
    <cellStyle name="Total 4 12 6" xfId="24545" xr:uid="{00000000-0005-0000-0000-0000F75F0000}"/>
    <cellStyle name="Total 4 13" xfId="24546" xr:uid="{00000000-0005-0000-0000-0000F85F0000}"/>
    <cellStyle name="Total 4 13 2" xfId="24547" xr:uid="{00000000-0005-0000-0000-0000F95F0000}"/>
    <cellStyle name="Total 4 13 3" xfId="24548" xr:uid="{00000000-0005-0000-0000-0000FA5F0000}"/>
    <cellStyle name="Total 4 13 4" xfId="24549" xr:uid="{00000000-0005-0000-0000-0000FB5F0000}"/>
    <cellStyle name="Total 4 13 4 2" xfId="25012" xr:uid="{A3A459A8-C170-495D-A131-C965B4913A0F}"/>
    <cellStyle name="Total 4 13 5" xfId="24550" xr:uid="{00000000-0005-0000-0000-0000FC5F0000}"/>
    <cellStyle name="Total 4 13 5 2" xfId="25011" xr:uid="{E5B183FD-4141-4702-86C6-40B53C174BBA}"/>
    <cellStyle name="Total 4 13 6" xfId="24551" xr:uid="{00000000-0005-0000-0000-0000FD5F0000}"/>
    <cellStyle name="Total 4 14" xfId="24552" xr:uid="{00000000-0005-0000-0000-0000FE5F0000}"/>
    <cellStyle name="Total 4 14 2" xfId="24553" xr:uid="{00000000-0005-0000-0000-0000FF5F0000}"/>
    <cellStyle name="Total 4 14 3" xfId="24554" xr:uid="{00000000-0005-0000-0000-000000600000}"/>
    <cellStyle name="Total 4 14 4" xfId="24555" xr:uid="{00000000-0005-0000-0000-000001600000}"/>
    <cellStyle name="Total 4 14 4 2" xfId="25010" xr:uid="{71B795DF-830F-475D-9141-08D5EAC26B83}"/>
    <cellStyle name="Total 4 14 5" xfId="24556" xr:uid="{00000000-0005-0000-0000-000002600000}"/>
    <cellStyle name="Total 4 14 5 2" xfId="25009" xr:uid="{8F34C557-5744-4AC9-A26B-9BAFC9D7D2C1}"/>
    <cellStyle name="Total 4 14 6" xfId="24557" xr:uid="{00000000-0005-0000-0000-000003600000}"/>
    <cellStyle name="Total 4 15" xfId="24558" xr:uid="{00000000-0005-0000-0000-000004600000}"/>
    <cellStyle name="Total 4 15 2" xfId="24559" xr:uid="{00000000-0005-0000-0000-000005600000}"/>
    <cellStyle name="Total 4 15 3" xfId="24560" xr:uid="{00000000-0005-0000-0000-000006600000}"/>
    <cellStyle name="Total 4 15 4" xfId="24561" xr:uid="{00000000-0005-0000-0000-000007600000}"/>
    <cellStyle name="Total 4 15 4 2" xfId="25008" xr:uid="{012BC69B-8476-4C99-8EBD-16105123A782}"/>
    <cellStyle name="Total 4 15 5" xfId="24562" xr:uid="{00000000-0005-0000-0000-000008600000}"/>
    <cellStyle name="Total 4 15 5 2" xfId="25007" xr:uid="{82BAACB8-5CC4-4814-8EC4-AA583C94D276}"/>
    <cellStyle name="Total 4 15 6" xfId="24563" xr:uid="{00000000-0005-0000-0000-000009600000}"/>
    <cellStyle name="Total 4 16" xfId="24564" xr:uid="{00000000-0005-0000-0000-00000A600000}"/>
    <cellStyle name="Total 4 16 2" xfId="24565" xr:uid="{00000000-0005-0000-0000-00000B600000}"/>
    <cellStyle name="Total 4 16 3" xfId="24566" xr:uid="{00000000-0005-0000-0000-00000C600000}"/>
    <cellStyle name="Total 4 16 4" xfId="24567" xr:uid="{00000000-0005-0000-0000-00000D600000}"/>
    <cellStyle name="Total 4 16 4 2" xfId="25006" xr:uid="{33D61204-D23A-475C-80EB-38E82B4D9CCF}"/>
    <cellStyle name="Total 4 16 5" xfId="24568" xr:uid="{00000000-0005-0000-0000-00000E600000}"/>
    <cellStyle name="Total 4 16 5 2" xfId="25005" xr:uid="{BE980123-01F7-437A-B248-F85722448A84}"/>
    <cellStyle name="Total 4 16 6" xfId="24569" xr:uid="{00000000-0005-0000-0000-00000F600000}"/>
    <cellStyle name="Total 4 17" xfId="24570" xr:uid="{00000000-0005-0000-0000-000010600000}"/>
    <cellStyle name="Total 4 17 2" xfId="24571" xr:uid="{00000000-0005-0000-0000-000011600000}"/>
    <cellStyle name="Total 4 17 3" xfId="24572" xr:uid="{00000000-0005-0000-0000-000012600000}"/>
    <cellStyle name="Total 4 17 4" xfId="24573" xr:uid="{00000000-0005-0000-0000-000013600000}"/>
    <cellStyle name="Total 4 17 4 2" xfId="25004" xr:uid="{15928D9A-6608-4902-9E7D-5CB35CD951BF}"/>
    <cellStyle name="Total 4 17 5" xfId="24574" xr:uid="{00000000-0005-0000-0000-000014600000}"/>
    <cellStyle name="Total 4 17 5 2" xfId="25003" xr:uid="{9729C7E6-BC09-4B13-9838-24BF6DAC2FC3}"/>
    <cellStyle name="Total 4 17 6" xfId="24575" xr:uid="{00000000-0005-0000-0000-000015600000}"/>
    <cellStyle name="Total 4 18" xfId="24576" xr:uid="{00000000-0005-0000-0000-000016600000}"/>
    <cellStyle name="Total 4 18 2" xfId="24577" xr:uid="{00000000-0005-0000-0000-000017600000}"/>
    <cellStyle name="Total 4 18 3" xfId="24578" xr:uid="{00000000-0005-0000-0000-000018600000}"/>
    <cellStyle name="Total 4 18 4" xfId="24579" xr:uid="{00000000-0005-0000-0000-000019600000}"/>
    <cellStyle name="Total 4 18 4 2" xfId="25002" xr:uid="{2714B7B5-11EC-429F-B010-C8CDD29D2A6A}"/>
    <cellStyle name="Total 4 18 5" xfId="24580" xr:uid="{00000000-0005-0000-0000-00001A600000}"/>
    <cellStyle name="Total 4 18 5 2" xfId="25001" xr:uid="{7041CE5C-1955-4335-9235-F310F62E4B99}"/>
    <cellStyle name="Total 4 18 6" xfId="24581" xr:uid="{00000000-0005-0000-0000-00001B600000}"/>
    <cellStyle name="Total 4 19" xfId="24582" xr:uid="{00000000-0005-0000-0000-00001C600000}"/>
    <cellStyle name="Total 4 19 2" xfId="24583" xr:uid="{00000000-0005-0000-0000-00001D600000}"/>
    <cellStyle name="Total 4 19 3" xfId="24584" xr:uid="{00000000-0005-0000-0000-00001E600000}"/>
    <cellStyle name="Total 4 19 4" xfId="24585" xr:uid="{00000000-0005-0000-0000-00001F600000}"/>
    <cellStyle name="Total 4 19 4 2" xfId="25000" xr:uid="{52F94B01-3728-49A3-B367-0B37F0F5274B}"/>
    <cellStyle name="Total 4 19 5" xfId="24586" xr:uid="{00000000-0005-0000-0000-000020600000}"/>
    <cellStyle name="Total 4 19 5 2" xfId="24999" xr:uid="{679271AB-16EE-4148-AFE5-FD4D5C3269AA}"/>
    <cellStyle name="Total 4 19 6" xfId="24587" xr:uid="{00000000-0005-0000-0000-000021600000}"/>
    <cellStyle name="Total 4 2" xfId="24588" xr:uid="{00000000-0005-0000-0000-000022600000}"/>
    <cellStyle name="Total 4 2 2" xfId="24589" xr:uid="{00000000-0005-0000-0000-000023600000}"/>
    <cellStyle name="Total 4 2 3" xfId="24590" xr:uid="{00000000-0005-0000-0000-000024600000}"/>
    <cellStyle name="Total 4 2 4" xfId="24591" xr:uid="{00000000-0005-0000-0000-000025600000}"/>
    <cellStyle name="Total 4 2 4 2" xfId="24998" xr:uid="{BF551A68-04C0-4A0D-A6FC-0C18F741E68F}"/>
    <cellStyle name="Total 4 2 5" xfId="24592" xr:uid="{00000000-0005-0000-0000-000026600000}"/>
    <cellStyle name="Total 4 2 5 2" xfId="24997" xr:uid="{097F8798-5229-4E77-A9AD-046B4237A0FD}"/>
    <cellStyle name="Total 4 2 6" xfId="24593" xr:uid="{00000000-0005-0000-0000-000027600000}"/>
    <cellStyle name="Total 4 20" xfId="24594" xr:uid="{00000000-0005-0000-0000-000028600000}"/>
    <cellStyle name="Total 4 20 2" xfId="24595" xr:uid="{00000000-0005-0000-0000-000029600000}"/>
    <cellStyle name="Total 4 20 3" xfId="24596" xr:uid="{00000000-0005-0000-0000-00002A600000}"/>
    <cellStyle name="Total 4 20 4" xfId="24597" xr:uid="{00000000-0005-0000-0000-00002B600000}"/>
    <cellStyle name="Total 4 20 4 2" xfId="24996" xr:uid="{5C1F138F-479B-412B-9805-99E2C778EEA3}"/>
    <cellStyle name="Total 4 20 5" xfId="24598" xr:uid="{00000000-0005-0000-0000-00002C600000}"/>
    <cellStyle name="Total 4 20 5 2" xfId="24995" xr:uid="{AFAE1131-C393-4F31-A993-2FB4AADF2846}"/>
    <cellStyle name="Total 4 20 6" xfId="24599" xr:uid="{00000000-0005-0000-0000-00002D600000}"/>
    <cellStyle name="Total 4 21" xfId="24600" xr:uid="{00000000-0005-0000-0000-00002E600000}"/>
    <cellStyle name="Total 4 21 2" xfId="24601" xr:uid="{00000000-0005-0000-0000-00002F600000}"/>
    <cellStyle name="Total 4 21 2 2" xfId="24994" xr:uid="{7BF1DF9B-9E00-4C48-98C8-1427D48334B3}"/>
    <cellStyle name="Total 4 21 3" xfId="24602" xr:uid="{00000000-0005-0000-0000-000030600000}"/>
    <cellStyle name="Total 4 21 3 2" xfId="24993" xr:uid="{7995F9FD-5CC3-42E5-A761-7AFBF6702CBF}"/>
    <cellStyle name="Total 4 22" xfId="24603" xr:uid="{00000000-0005-0000-0000-000031600000}"/>
    <cellStyle name="Total 4 22 2" xfId="24604" xr:uid="{00000000-0005-0000-0000-000032600000}"/>
    <cellStyle name="Total 4 22 2 2" xfId="24992" xr:uid="{E9CFD1D4-DD5A-4C65-B0E0-8736D1E116D8}"/>
    <cellStyle name="Total 4 22 3" xfId="24605" xr:uid="{00000000-0005-0000-0000-000033600000}"/>
    <cellStyle name="Total 4 22 3 2" xfId="24991" xr:uid="{B20A5508-7FB4-4FA5-B4F2-ED2F0765ECFF}"/>
    <cellStyle name="Total 4 23" xfId="24606" xr:uid="{00000000-0005-0000-0000-000034600000}"/>
    <cellStyle name="Total 4 23 2" xfId="24990" xr:uid="{7100571D-4C18-402B-897D-A46118D771C6}"/>
    <cellStyle name="Total 4 24" xfId="24607" xr:uid="{00000000-0005-0000-0000-000035600000}"/>
    <cellStyle name="Total 4 24 2" xfId="24989" xr:uid="{31E77135-5064-41D6-BB64-00BEAABE5AE5}"/>
    <cellStyle name="Total 4 25" xfId="24608" xr:uid="{00000000-0005-0000-0000-000036600000}"/>
    <cellStyle name="Total 4 25 2" xfId="24988" xr:uid="{78856469-4DBE-4D54-A03F-D02D59808252}"/>
    <cellStyle name="Total 4 26" xfId="24609" xr:uid="{00000000-0005-0000-0000-000037600000}"/>
    <cellStyle name="Total 4 26 2" xfId="24987" xr:uid="{D61C292A-7AB4-4752-B590-9344DA8553E2}"/>
    <cellStyle name="Total 4 27" xfId="24610" xr:uid="{00000000-0005-0000-0000-000038600000}"/>
    <cellStyle name="Total 4 27 2" xfId="24986" xr:uid="{B74B7620-25E6-41F9-9C73-28EE9F7B83F4}"/>
    <cellStyle name="Total 4 28" xfId="24611" xr:uid="{00000000-0005-0000-0000-000039600000}"/>
    <cellStyle name="Total 4 28 2" xfId="24985" xr:uid="{BF431C0E-3170-4C87-8600-12F7EDE341C7}"/>
    <cellStyle name="Total 4 29" xfId="24612" xr:uid="{00000000-0005-0000-0000-00003A600000}"/>
    <cellStyle name="Total 4 29 2" xfId="24984" xr:uid="{2F6656DC-7219-438E-A881-F68DE4B484BC}"/>
    <cellStyle name="Total 4 3" xfId="24613" xr:uid="{00000000-0005-0000-0000-00003B600000}"/>
    <cellStyle name="Total 4 3 2" xfId="24614" xr:uid="{00000000-0005-0000-0000-00003C600000}"/>
    <cellStyle name="Total 4 3 3" xfId="24615" xr:uid="{00000000-0005-0000-0000-00003D600000}"/>
    <cellStyle name="Total 4 3 4" xfId="24616" xr:uid="{00000000-0005-0000-0000-00003E600000}"/>
    <cellStyle name="Total 4 3 4 2" xfId="24983" xr:uid="{6163C509-AF8C-453E-891F-0A8722958753}"/>
    <cellStyle name="Total 4 3 5" xfId="24617" xr:uid="{00000000-0005-0000-0000-00003F600000}"/>
    <cellStyle name="Total 4 3 5 2" xfId="24982" xr:uid="{B225B62A-7B46-4698-9946-3FDCDB420F9D}"/>
    <cellStyle name="Total 4 3 6" xfId="24618" xr:uid="{00000000-0005-0000-0000-000040600000}"/>
    <cellStyle name="Total 4 30" xfId="24619" xr:uid="{00000000-0005-0000-0000-000041600000}"/>
    <cellStyle name="Total 4 4" xfId="24620" xr:uid="{00000000-0005-0000-0000-000042600000}"/>
    <cellStyle name="Total 4 4 2" xfId="24621" xr:uid="{00000000-0005-0000-0000-000043600000}"/>
    <cellStyle name="Total 4 4 3" xfId="24622" xr:uid="{00000000-0005-0000-0000-000044600000}"/>
    <cellStyle name="Total 4 4 4" xfId="24623" xr:uid="{00000000-0005-0000-0000-000045600000}"/>
    <cellStyle name="Total 4 4 4 2" xfId="24981" xr:uid="{68D6816C-BAD0-4820-BBE3-473BD375C464}"/>
    <cellStyle name="Total 4 4 5" xfId="24624" xr:uid="{00000000-0005-0000-0000-000046600000}"/>
    <cellStyle name="Total 4 4 5 2" xfId="24980" xr:uid="{A3223363-21AF-48D2-870D-B3C0E8F009BC}"/>
    <cellStyle name="Total 4 4 6" xfId="24625" xr:uid="{00000000-0005-0000-0000-000047600000}"/>
    <cellStyle name="Total 4 5" xfId="24626" xr:uid="{00000000-0005-0000-0000-000048600000}"/>
    <cellStyle name="Total 4 5 2" xfId="24627" xr:uid="{00000000-0005-0000-0000-000049600000}"/>
    <cellStyle name="Total 4 5 3" xfId="24628" xr:uid="{00000000-0005-0000-0000-00004A600000}"/>
    <cellStyle name="Total 4 5 4" xfId="24629" xr:uid="{00000000-0005-0000-0000-00004B600000}"/>
    <cellStyle name="Total 4 5 4 2" xfId="24979" xr:uid="{28C320E8-4A97-4FA9-83E5-93833F3011E5}"/>
    <cellStyle name="Total 4 5 5" xfId="24630" xr:uid="{00000000-0005-0000-0000-00004C600000}"/>
    <cellStyle name="Total 4 5 5 2" xfId="24978" xr:uid="{508A6142-ECD6-48E9-A602-1DB2AA9B6FD1}"/>
    <cellStyle name="Total 4 5 6" xfId="24631" xr:uid="{00000000-0005-0000-0000-00004D600000}"/>
    <cellStyle name="Total 4 6" xfId="24632" xr:uid="{00000000-0005-0000-0000-00004E600000}"/>
    <cellStyle name="Total 4 6 2" xfId="24633" xr:uid="{00000000-0005-0000-0000-00004F600000}"/>
    <cellStyle name="Total 4 6 3" xfId="24634" xr:uid="{00000000-0005-0000-0000-000050600000}"/>
    <cellStyle name="Total 4 6 4" xfId="24635" xr:uid="{00000000-0005-0000-0000-000051600000}"/>
    <cellStyle name="Total 4 6 4 2" xfId="24977" xr:uid="{C97A4505-287F-48AB-8170-D3D2BF8AE6C5}"/>
    <cellStyle name="Total 4 6 5" xfId="24636" xr:uid="{00000000-0005-0000-0000-000052600000}"/>
    <cellStyle name="Total 4 6 5 2" xfId="24976" xr:uid="{804960F5-80CD-41C1-825D-BB73F6202EF1}"/>
    <cellStyle name="Total 4 6 6" xfId="24637" xr:uid="{00000000-0005-0000-0000-000053600000}"/>
    <cellStyle name="Total 4 7" xfId="24638" xr:uid="{00000000-0005-0000-0000-000054600000}"/>
    <cellStyle name="Total 4 7 2" xfId="24639" xr:uid="{00000000-0005-0000-0000-000055600000}"/>
    <cellStyle name="Total 4 7 3" xfId="24640" xr:uid="{00000000-0005-0000-0000-000056600000}"/>
    <cellStyle name="Total 4 7 4" xfId="24641" xr:uid="{00000000-0005-0000-0000-000057600000}"/>
    <cellStyle name="Total 4 7 4 2" xfId="24975" xr:uid="{20ECA4F1-56A0-4123-83F3-12711AA4ECD5}"/>
    <cellStyle name="Total 4 7 5" xfId="24642" xr:uid="{00000000-0005-0000-0000-000058600000}"/>
    <cellStyle name="Total 4 7 5 2" xfId="24974" xr:uid="{73E03004-E3A1-425B-ADBE-E51C1175C9B9}"/>
    <cellStyle name="Total 4 7 6" xfId="24643" xr:uid="{00000000-0005-0000-0000-000059600000}"/>
    <cellStyle name="Total 4 8" xfId="24644" xr:uid="{00000000-0005-0000-0000-00005A600000}"/>
    <cellStyle name="Total 4 8 2" xfId="24645" xr:uid="{00000000-0005-0000-0000-00005B600000}"/>
    <cellStyle name="Total 4 8 3" xfId="24646" xr:uid="{00000000-0005-0000-0000-00005C600000}"/>
    <cellStyle name="Total 4 8 4" xfId="24647" xr:uid="{00000000-0005-0000-0000-00005D600000}"/>
    <cellStyle name="Total 4 8 4 2" xfId="24973" xr:uid="{A8353668-9925-433A-8E46-7465E8ACE27F}"/>
    <cellStyle name="Total 4 8 5" xfId="24648" xr:uid="{00000000-0005-0000-0000-00005E600000}"/>
    <cellStyle name="Total 4 8 5 2" xfId="24972" xr:uid="{31A91BE3-84AE-4609-A229-203783C7F9C8}"/>
    <cellStyle name="Total 4 8 6" xfId="24649" xr:uid="{00000000-0005-0000-0000-00005F600000}"/>
    <cellStyle name="Total 4 9" xfId="24650" xr:uid="{00000000-0005-0000-0000-000060600000}"/>
    <cellStyle name="Total 4 9 2" xfId="24651" xr:uid="{00000000-0005-0000-0000-000061600000}"/>
    <cellStyle name="Total 4 9 3" xfId="24652" xr:uid="{00000000-0005-0000-0000-000062600000}"/>
    <cellStyle name="Total 4 9 4" xfId="24653" xr:uid="{00000000-0005-0000-0000-000063600000}"/>
    <cellStyle name="Total 4 9 4 2" xfId="24971" xr:uid="{BEE27A8A-881A-4BBA-BD41-59CE230CC1CB}"/>
    <cellStyle name="Total 4 9 5" xfId="24654" xr:uid="{00000000-0005-0000-0000-000064600000}"/>
    <cellStyle name="Total 4 9 5 2" xfId="24970" xr:uid="{45AA7CF7-8B5A-4D7E-B2B7-790F682E7A88}"/>
    <cellStyle name="Total 4 9 6" xfId="24655" xr:uid="{00000000-0005-0000-0000-000065600000}"/>
    <cellStyle name="ukupno" xfId="24656" xr:uid="{00000000-0005-0000-0000-000066600000}"/>
    <cellStyle name="Warning Text 2" xfId="24657" xr:uid="{00000000-0005-0000-0000-000067600000}"/>
    <cellStyle name="Warning Text 2 2" xfId="24658" xr:uid="{00000000-0005-0000-0000-000068600000}"/>
    <cellStyle name="Warning Text 2 3" xfId="24659" xr:uid="{00000000-0005-0000-0000-000069600000}"/>
    <cellStyle name="Warning Text 2 4" xfId="24660" xr:uid="{00000000-0005-0000-0000-00006A600000}"/>
    <cellStyle name="Warning Text 2 5" xfId="24661" xr:uid="{00000000-0005-0000-0000-00006B600000}"/>
    <cellStyle name="Warning Text 2 6" xfId="24662" xr:uid="{00000000-0005-0000-0000-00006C600000}"/>
    <cellStyle name="Warning Text 2 7" xfId="24663" xr:uid="{00000000-0005-0000-0000-00006D600000}"/>
    <cellStyle name="Warning Text 3" xfId="24664" xr:uid="{00000000-0005-0000-0000-00006E600000}"/>
    <cellStyle name="Warning Text 3 10" xfId="24665" xr:uid="{00000000-0005-0000-0000-00006F600000}"/>
    <cellStyle name="Warning Text 3 10 2" xfId="24666" xr:uid="{00000000-0005-0000-0000-000070600000}"/>
    <cellStyle name="Warning Text 3 10 3" xfId="24667" xr:uid="{00000000-0005-0000-0000-000071600000}"/>
    <cellStyle name="Warning Text 3 10 4" xfId="24668" xr:uid="{00000000-0005-0000-0000-000072600000}"/>
    <cellStyle name="Warning Text 3 10 5" xfId="24669" xr:uid="{00000000-0005-0000-0000-000073600000}"/>
    <cellStyle name="Warning Text 3 10 6" xfId="24670" xr:uid="{00000000-0005-0000-0000-000074600000}"/>
    <cellStyle name="Warning Text 3 11" xfId="24671" xr:uid="{00000000-0005-0000-0000-000075600000}"/>
    <cellStyle name="Warning Text 3 11 2" xfId="24672" xr:uid="{00000000-0005-0000-0000-000076600000}"/>
    <cellStyle name="Warning Text 3 11 3" xfId="24673" xr:uid="{00000000-0005-0000-0000-000077600000}"/>
    <cellStyle name="Warning Text 3 11 4" xfId="24674" xr:uid="{00000000-0005-0000-0000-000078600000}"/>
    <cellStyle name="Warning Text 3 11 5" xfId="24675" xr:uid="{00000000-0005-0000-0000-000079600000}"/>
    <cellStyle name="Warning Text 3 11 6" xfId="24676" xr:uid="{00000000-0005-0000-0000-00007A600000}"/>
    <cellStyle name="Warning Text 3 12" xfId="24677" xr:uid="{00000000-0005-0000-0000-00007B600000}"/>
    <cellStyle name="Warning Text 3 12 2" xfId="24678" xr:uid="{00000000-0005-0000-0000-00007C600000}"/>
    <cellStyle name="Warning Text 3 12 3" xfId="24679" xr:uid="{00000000-0005-0000-0000-00007D600000}"/>
    <cellStyle name="Warning Text 3 12 4" xfId="24680" xr:uid="{00000000-0005-0000-0000-00007E600000}"/>
    <cellStyle name="Warning Text 3 12 5" xfId="24681" xr:uid="{00000000-0005-0000-0000-00007F600000}"/>
    <cellStyle name="Warning Text 3 12 6" xfId="24682" xr:uid="{00000000-0005-0000-0000-000080600000}"/>
    <cellStyle name="Warning Text 3 13" xfId="24683" xr:uid="{00000000-0005-0000-0000-000081600000}"/>
    <cellStyle name="Warning Text 3 13 2" xfId="24684" xr:uid="{00000000-0005-0000-0000-000082600000}"/>
    <cellStyle name="Warning Text 3 13 3" xfId="24685" xr:uid="{00000000-0005-0000-0000-000083600000}"/>
    <cellStyle name="Warning Text 3 13 4" xfId="24686" xr:uid="{00000000-0005-0000-0000-000084600000}"/>
    <cellStyle name="Warning Text 3 13 5" xfId="24687" xr:uid="{00000000-0005-0000-0000-000085600000}"/>
    <cellStyle name="Warning Text 3 13 6" xfId="24688" xr:uid="{00000000-0005-0000-0000-000086600000}"/>
    <cellStyle name="Warning Text 3 14" xfId="24689" xr:uid="{00000000-0005-0000-0000-000087600000}"/>
    <cellStyle name="Warning Text 3 14 2" xfId="24690" xr:uid="{00000000-0005-0000-0000-000088600000}"/>
    <cellStyle name="Warning Text 3 14 3" xfId="24691" xr:uid="{00000000-0005-0000-0000-000089600000}"/>
    <cellStyle name="Warning Text 3 14 4" xfId="24692" xr:uid="{00000000-0005-0000-0000-00008A600000}"/>
    <cellStyle name="Warning Text 3 14 5" xfId="24693" xr:uid="{00000000-0005-0000-0000-00008B600000}"/>
    <cellStyle name="Warning Text 3 14 6" xfId="24694" xr:uid="{00000000-0005-0000-0000-00008C600000}"/>
    <cellStyle name="Warning Text 3 15" xfId="24695" xr:uid="{00000000-0005-0000-0000-00008D600000}"/>
    <cellStyle name="Warning Text 3 15 2" xfId="24696" xr:uid="{00000000-0005-0000-0000-00008E600000}"/>
    <cellStyle name="Warning Text 3 15 3" xfId="24697" xr:uid="{00000000-0005-0000-0000-00008F600000}"/>
    <cellStyle name="Warning Text 3 15 4" xfId="24698" xr:uid="{00000000-0005-0000-0000-000090600000}"/>
    <cellStyle name="Warning Text 3 15 5" xfId="24699" xr:uid="{00000000-0005-0000-0000-000091600000}"/>
    <cellStyle name="Warning Text 3 15 6" xfId="24700" xr:uid="{00000000-0005-0000-0000-000092600000}"/>
    <cellStyle name="Warning Text 3 16" xfId="24701" xr:uid="{00000000-0005-0000-0000-000093600000}"/>
    <cellStyle name="Warning Text 3 16 2" xfId="24702" xr:uid="{00000000-0005-0000-0000-000094600000}"/>
    <cellStyle name="Warning Text 3 16 3" xfId="24703" xr:uid="{00000000-0005-0000-0000-000095600000}"/>
    <cellStyle name="Warning Text 3 16 4" xfId="24704" xr:uid="{00000000-0005-0000-0000-000096600000}"/>
    <cellStyle name="Warning Text 3 16 5" xfId="24705" xr:uid="{00000000-0005-0000-0000-000097600000}"/>
    <cellStyle name="Warning Text 3 16 6" xfId="24706" xr:uid="{00000000-0005-0000-0000-000098600000}"/>
    <cellStyle name="Warning Text 3 17" xfId="24707" xr:uid="{00000000-0005-0000-0000-000099600000}"/>
    <cellStyle name="Warning Text 3 17 2" xfId="24708" xr:uid="{00000000-0005-0000-0000-00009A600000}"/>
    <cellStyle name="Warning Text 3 17 3" xfId="24709" xr:uid="{00000000-0005-0000-0000-00009B600000}"/>
    <cellStyle name="Warning Text 3 17 4" xfId="24710" xr:uid="{00000000-0005-0000-0000-00009C600000}"/>
    <cellStyle name="Warning Text 3 17 5" xfId="24711" xr:uid="{00000000-0005-0000-0000-00009D600000}"/>
    <cellStyle name="Warning Text 3 17 6" xfId="24712" xr:uid="{00000000-0005-0000-0000-00009E600000}"/>
    <cellStyle name="Warning Text 3 18" xfId="24713" xr:uid="{00000000-0005-0000-0000-00009F600000}"/>
    <cellStyle name="Warning Text 3 18 2" xfId="24714" xr:uid="{00000000-0005-0000-0000-0000A0600000}"/>
    <cellStyle name="Warning Text 3 18 3" xfId="24715" xr:uid="{00000000-0005-0000-0000-0000A1600000}"/>
    <cellStyle name="Warning Text 3 18 4" xfId="24716" xr:uid="{00000000-0005-0000-0000-0000A2600000}"/>
    <cellStyle name="Warning Text 3 18 5" xfId="24717" xr:uid="{00000000-0005-0000-0000-0000A3600000}"/>
    <cellStyle name="Warning Text 3 18 6" xfId="24718" xr:uid="{00000000-0005-0000-0000-0000A4600000}"/>
    <cellStyle name="Warning Text 3 19" xfId="24719" xr:uid="{00000000-0005-0000-0000-0000A5600000}"/>
    <cellStyle name="Warning Text 3 19 2" xfId="24720" xr:uid="{00000000-0005-0000-0000-0000A6600000}"/>
    <cellStyle name="Warning Text 3 19 3" xfId="24721" xr:uid="{00000000-0005-0000-0000-0000A7600000}"/>
    <cellStyle name="Warning Text 3 19 4" xfId="24722" xr:uid="{00000000-0005-0000-0000-0000A8600000}"/>
    <cellStyle name="Warning Text 3 19 5" xfId="24723" xr:uid="{00000000-0005-0000-0000-0000A9600000}"/>
    <cellStyle name="Warning Text 3 19 6" xfId="24724" xr:uid="{00000000-0005-0000-0000-0000AA600000}"/>
    <cellStyle name="Warning Text 3 2" xfId="24725" xr:uid="{00000000-0005-0000-0000-0000AB600000}"/>
    <cellStyle name="Warning Text 3 2 2" xfId="24726" xr:uid="{00000000-0005-0000-0000-0000AC600000}"/>
    <cellStyle name="Warning Text 3 2 3" xfId="24727" xr:uid="{00000000-0005-0000-0000-0000AD600000}"/>
    <cellStyle name="Warning Text 3 2 4" xfId="24728" xr:uid="{00000000-0005-0000-0000-0000AE600000}"/>
    <cellStyle name="Warning Text 3 2 5" xfId="24729" xr:uid="{00000000-0005-0000-0000-0000AF600000}"/>
    <cellStyle name="Warning Text 3 2 6" xfId="24730" xr:uid="{00000000-0005-0000-0000-0000B0600000}"/>
    <cellStyle name="Warning Text 3 20" xfId="24731" xr:uid="{00000000-0005-0000-0000-0000B1600000}"/>
    <cellStyle name="Warning Text 3 20 2" xfId="24732" xr:uid="{00000000-0005-0000-0000-0000B2600000}"/>
    <cellStyle name="Warning Text 3 20 3" xfId="24733" xr:uid="{00000000-0005-0000-0000-0000B3600000}"/>
    <cellStyle name="Warning Text 3 20 4" xfId="24734" xr:uid="{00000000-0005-0000-0000-0000B4600000}"/>
    <cellStyle name="Warning Text 3 20 5" xfId="24735" xr:uid="{00000000-0005-0000-0000-0000B5600000}"/>
    <cellStyle name="Warning Text 3 20 6" xfId="24736" xr:uid="{00000000-0005-0000-0000-0000B6600000}"/>
    <cellStyle name="Warning Text 3 21" xfId="24737" xr:uid="{00000000-0005-0000-0000-0000B7600000}"/>
    <cellStyle name="Warning Text 3 21 2" xfId="24738" xr:uid="{00000000-0005-0000-0000-0000B8600000}"/>
    <cellStyle name="Warning Text 3 21 3" xfId="24739" xr:uid="{00000000-0005-0000-0000-0000B9600000}"/>
    <cellStyle name="Warning Text 3 21 4" xfId="24740" xr:uid="{00000000-0005-0000-0000-0000BA600000}"/>
    <cellStyle name="Warning Text 3 21 5" xfId="24741" xr:uid="{00000000-0005-0000-0000-0000BB600000}"/>
    <cellStyle name="Warning Text 3 21 6" xfId="24742" xr:uid="{00000000-0005-0000-0000-0000BC600000}"/>
    <cellStyle name="Warning Text 3 22" xfId="24743" xr:uid="{00000000-0005-0000-0000-0000BD600000}"/>
    <cellStyle name="Warning Text 3 22 2" xfId="24744" xr:uid="{00000000-0005-0000-0000-0000BE600000}"/>
    <cellStyle name="Warning Text 3 22 3" xfId="24745" xr:uid="{00000000-0005-0000-0000-0000BF600000}"/>
    <cellStyle name="Warning Text 3 22 4" xfId="24746" xr:uid="{00000000-0005-0000-0000-0000C0600000}"/>
    <cellStyle name="Warning Text 3 22 5" xfId="24747" xr:uid="{00000000-0005-0000-0000-0000C1600000}"/>
    <cellStyle name="Warning Text 3 22 6" xfId="24748" xr:uid="{00000000-0005-0000-0000-0000C2600000}"/>
    <cellStyle name="Warning Text 3 23" xfId="24749" xr:uid="{00000000-0005-0000-0000-0000C3600000}"/>
    <cellStyle name="Warning Text 3 23 2" xfId="24750" xr:uid="{00000000-0005-0000-0000-0000C4600000}"/>
    <cellStyle name="Warning Text 3 23 3" xfId="24751" xr:uid="{00000000-0005-0000-0000-0000C5600000}"/>
    <cellStyle name="Warning Text 3 23 4" xfId="24752" xr:uid="{00000000-0005-0000-0000-0000C6600000}"/>
    <cellStyle name="Warning Text 3 23 5" xfId="24753" xr:uid="{00000000-0005-0000-0000-0000C7600000}"/>
    <cellStyle name="Warning Text 3 23 6" xfId="24754" xr:uid="{00000000-0005-0000-0000-0000C8600000}"/>
    <cellStyle name="Warning Text 3 24" xfId="24755" xr:uid="{00000000-0005-0000-0000-0000C9600000}"/>
    <cellStyle name="Warning Text 3 24 2" xfId="24756" xr:uid="{00000000-0005-0000-0000-0000CA600000}"/>
    <cellStyle name="Warning Text 3 24 3" xfId="24757" xr:uid="{00000000-0005-0000-0000-0000CB600000}"/>
    <cellStyle name="Warning Text 3 25" xfId="24758" xr:uid="{00000000-0005-0000-0000-0000CC600000}"/>
    <cellStyle name="Warning Text 3 25 2" xfId="24759" xr:uid="{00000000-0005-0000-0000-0000CD600000}"/>
    <cellStyle name="Warning Text 3 25 3" xfId="24760" xr:uid="{00000000-0005-0000-0000-0000CE600000}"/>
    <cellStyle name="Warning Text 3 26" xfId="24761" xr:uid="{00000000-0005-0000-0000-0000CF600000}"/>
    <cellStyle name="Warning Text 3 27" xfId="24762" xr:uid="{00000000-0005-0000-0000-0000D0600000}"/>
    <cellStyle name="Warning Text 3 28" xfId="24763" xr:uid="{00000000-0005-0000-0000-0000D1600000}"/>
    <cellStyle name="Warning Text 3 29" xfId="24764" xr:uid="{00000000-0005-0000-0000-0000D2600000}"/>
    <cellStyle name="Warning Text 3 3" xfId="24765" xr:uid="{00000000-0005-0000-0000-0000D3600000}"/>
    <cellStyle name="Warning Text 3 3 2" xfId="24766" xr:uid="{00000000-0005-0000-0000-0000D4600000}"/>
    <cellStyle name="Warning Text 3 3 3" xfId="24767" xr:uid="{00000000-0005-0000-0000-0000D5600000}"/>
    <cellStyle name="Warning Text 3 3 4" xfId="24768" xr:uid="{00000000-0005-0000-0000-0000D6600000}"/>
    <cellStyle name="Warning Text 3 3 5" xfId="24769" xr:uid="{00000000-0005-0000-0000-0000D7600000}"/>
    <cellStyle name="Warning Text 3 3 6" xfId="24770" xr:uid="{00000000-0005-0000-0000-0000D8600000}"/>
    <cellStyle name="Warning Text 3 30" xfId="24771" xr:uid="{00000000-0005-0000-0000-0000D9600000}"/>
    <cellStyle name="Warning Text 3 31" xfId="24772" xr:uid="{00000000-0005-0000-0000-0000DA600000}"/>
    <cellStyle name="Warning Text 3 32" xfId="24773" xr:uid="{00000000-0005-0000-0000-0000DB600000}"/>
    <cellStyle name="Warning Text 3 33" xfId="24774" xr:uid="{00000000-0005-0000-0000-0000DC600000}"/>
    <cellStyle name="Warning Text 3 4" xfId="24775" xr:uid="{00000000-0005-0000-0000-0000DD600000}"/>
    <cellStyle name="Warning Text 3 4 2" xfId="24776" xr:uid="{00000000-0005-0000-0000-0000DE600000}"/>
    <cellStyle name="Warning Text 3 4 3" xfId="24777" xr:uid="{00000000-0005-0000-0000-0000DF600000}"/>
    <cellStyle name="Warning Text 3 4 4" xfId="24778" xr:uid="{00000000-0005-0000-0000-0000E0600000}"/>
    <cellStyle name="Warning Text 3 4 5" xfId="24779" xr:uid="{00000000-0005-0000-0000-0000E1600000}"/>
    <cellStyle name="Warning Text 3 4 6" xfId="24780" xr:uid="{00000000-0005-0000-0000-0000E2600000}"/>
    <cellStyle name="Warning Text 3 5" xfId="24781" xr:uid="{00000000-0005-0000-0000-0000E3600000}"/>
    <cellStyle name="Warning Text 3 5 2" xfId="24782" xr:uid="{00000000-0005-0000-0000-0000E4600000}"/>
    <cellStyle name="Warning Text 3 5 3" xfId="24783" xr:uid="{00000000-0005-0000-0000-0000E5600000}"/>
    <cellStyle name="Warning Text 3 5 4" xfId="24784" xr:uid="{00000000-0005-0000-0000-0000E6600000}"/>
    <cellStyle name="Warning Text 3 5 5" xfId="24785" xr:uid="{00000000-0005-0000-0000-0000E7600000}"/>
    <cellStyle name="Warning Text 3 5 6" xfId="24786" xr:uid="{00000000-0005-0000-0000-0000E8600000}"/>
    <cellStyle name="Warning Text 3 6" xfId="24787" xr:uid="{00000000-0005-0000-0000-0000E9600000}"/>
    <cellStyle name="Warning Text 3 6 2" xfId="24788" xr:uid="{00000000-0005-0000-0000-0000EA600000}"/>
    <cellStyle name="Warning Text 3 6 3" xfId="24789" xr:uid="{00000000-0005-0000-0000-0000EB600000}"/>
    <cellStyle name="Warning Text 3 6 4" xfId="24790" xr:uid="{00000000-0005-0000-0000-0000EC600000}"/>
    <cellStyle name="Warning Text 3 6 5" xfId="24791" xr:uid="{00000000-0005-0000-0000-0000ED600000}"/>
    <cellStyle name="Warning Text 3 6 6" xfId="24792" xr:uid="{00000000-0005-0000-0000-0000EE600000}"/>
    <cellStyle name="Warning Text 3 7" xfId="24793" xr:uid="{00000000-0005-0000-0000-0000EF600000}"/>
    <cellStyle name="Warning Text 3 7 2" xfId="24794" xr:uid="{00000000-0005-0000-0000-0000F0600000}"/>
    <cellStyle name="Warning Text 3 7 3" xfId="24795" xr:uid="{00000000-0005-0000-0000-0000F1600000}"/>
    <cellStyle name="Warning Text 3 7 4" xfId="24796" xr:uid="{00000000-0005-0000-0000-0000F2600000}"/>
    <cellStyle name="Warning Text 3 7 5" xfId="24797" xr:uid="{00000000-0005-0000-0000-0000F3600000}"/>
    <cellStyle name="Warning Text 3 7 6" xfId="24798" xr:uid="{00000000-0005-0000-0000-0000F4600000}"/>
    <cellStyle name="Warning Text 3 8" xfId="24799" xr:uid="{00000000-0005-0000-0000-0000F5600000}"/>
    <cellStyle name="Warning Text 3 8 2" xfId="24800" xr:uid="{00000000-0005-0000-0000-0000F6600000}"/>
    <cellStyle name="Warning Text 3 8 3" xfId="24801" xr:uid="{00000000-0005-0000-0000-0000F7600000}"/>
    <cellStyle name="Warning Text 3 8 4" xfId="24802" xr:uid="{00000000-0005-0000-0000-0000F8600000}"/>
    <cellStyle name="Warning Text 3 8 5" xfId="24803" xr:uid="{00000000-0005-0000-0000-0000F9600000}"/>
    <cellStyle name="Warning Text 3 8 6" xfId="24804" xr:uid="{00000000-0005-0000-0000-0000FA600000}"/>
    <cellStyle name="Warning Text 3 9" xfId="24805" xr:uid="{00000000-0005-0000-0000-0000FB600000}"/>
    <cellStyle name="Warning Text 3 9 2" xfId="24806" xr:uid="{00000000-0005-0000-0000-0000FC600000}"/>
    <cellStyle name="Warning Text 3 9 3" xfId="24807" xr:uid="{00000000-0005-0000-0000-0000FD600000}"/>
    <cellStyle name="Warning Text 3 9 4" xfId="24808" xr:uid="{00000000-0005-0000-0000-0000FE600000}"/>
    <cellStyle name="Warning Text 3 9 5" xfId="24809" xr:uid="{00000000-0005-0000-0000-0000FF600000}"/>
    <cellStyle name="Warning Text 3 9 6" xfId="24810" xr:uid="{00000000-0005-0000-0000-000000610000}"/>
    <cellStyle name="Warning Text 4" xfId="24811" xr:uid="{00000000-0005-0000-0000-000001610000}"/>
    <cellStyle name="Warning Text 4 10" xfId="24812" xr:uid="{00000000-0005-0000-0000-000002610000}"/>
    <cellStyle name="Warning Text 4 10 2" xfId="24813" xr:uid="{00000000-0005-0000-0000-000003610000}"/>
    <cellStyle name="Warning Text 4 10 3" xfId="24814" xr:uid="{00000000-0005-0000-0000-000004610000}"/>
    <cellStyle name="Warning Text 4 10 4" xfId="24815" xr:uid="{00000000-0005-0000-0000-000005610000}"/>
    <cellStyle name="Warning Text 4 10 5" xfId="24816" xr:uid="{00000000-0005-0000-0000-000006610000}"/>
    <cellStyle name="Warning Text 4 10 6" xfId="24817" xr:uid="{00000000-0005-0000-0000-000007610000}"/>
    <cellStyle name="Warning Text 4 11" xfId="24818" xr:uid="{00000000-0005-0000-0000-000008610000}"/>
    <cellStyle name="Warning Text 4 11 2" xfId="24819" xr:uid="{00000000-0005-0000-0000-000009610000}"/>
    <cellStyle name="Warning Text 4 11 3" xfId="24820" xr:uid="{00000000-0005-0000-0000-00000A610000}"/>
    <cellStyle name="Warning Text 4 11 4" xfId="24821" xr:uid="{00000000-0005-0000-0000-00000B610000}"/>
    <cellStyle name="Warning Text 4 11 5" xfId="24822" xr:uid="{00000000-0005-0000-0000-00000C610000}"/>
    <cellStyle name="Warning Text 4 11 6" xfId="24823" xr:uid="{00000000-0005-0000-0000-00000D610000}"/>
    <cellStyle name="Warning Text 4 12" xfId="24824" xr:uid="{00000000-0005-0000-0000-00000E610000}"/>
    <cellStyle name="Warning Text 4 12 2" xfId="24825" xr:uid="{00000000-0005-0000-0000-00000F610000}"/>
    <cellStyle name="Warning Text 4 12 3" xfId="24826" xr:uid="{00000000-0005-0000-0000-000010610000}"/>
    <cellStyle name="Warning Text 4 12 4" xfId="24827" xr:uid="{00000000-0005-0000-0000-000011610000}"/>
    <cellStyle name="Warning Text 4 12 5" xfId="24828" xr:uid="{00000000-0005-0000-0000-000012610000}"/>
    <cellStyle name="Warning Text 4 12 6" xfId="24829" xr:uid="{00000000-0005-0000-0000-000013610000}"/>
    <cellStyle name="Warning Text 4 13" xfId="24830" xr:uid="{00000000-0005-0000-0000-000014610000}"/>
    <cellStyle name="Warning Text 4 13 2" xfId="24831" xr:uid="{00000000-0005-0000-0000-000015610000}"/>
    <cellStyle name="Warning Text 4 13 3" xfId="24832" xr:uid="{00000000-0005-0000-0000-000016610000}"/>
    <cellStyle name="Warning Text 4 13 4" xfId="24833" xr:uid="{00000000-0005-0000-0000-000017610000}"/>
    <cellStyle name="Warning Text 4 13 5" xfId="24834" xr:uid="{00000000-0005-0000-0000-000018610000}"/>
    <cellStyle name="Warning Text 4 13 6" xfId="24835" xr:uid="{00000000-0005-0000-0000-000019610000}"/>
    <cellStyle name="Warning Text 4 14" xfId="24836" xr:uid="{00000000-0005-0000-0000-00001A610000}"/>
    <cellStyle name="Warning Text 4 14 2" xfId="24837" xr:uid="{00000000-0005-0000-0000-00001B610000}"/>
    <cellStyle name="Warning Text 4 14 3" xfId="24838" xr:uid="{00000000-0005-0000-0000-00001C610000}"/>
    <cellStyle name="Warning Text 4 14 4" xfId="24839" xr:uid="{00000000-0005-0000-0000-00001D610000}"/>
    <cellStyle name="Warning Text 4 14 5" xfId="24840" xr:uid="{00000000-0005-0000-0000-00001E610000}"/>
    <cellStyle name="Warning Text 4 14 6" xfId="24841" xr:uid="{00000000-0005-0000-0000-00001F610000}"/>
    <cellStyle name="Warning Text 4 15" xfId="24842" xr:uid="{00000000-0005-0000-0000-000020610000}"/>
    <cellStyle name="Warning Text 4 15 2" xfId="24843" xr:uid="{00000000-0005-0000-0000-000021610000}"/>
    <cellStyle name="Warning Text 4 15 3" xfId="24844" xr:uid="{00000000-0005-0000-0000-000022610000}"/>
    <cellStyle name="Warning Text 4 15 4" xfId="24845" xr:uid="{00000000-0005-0000-0000-000023610000}"/>
    <cellStyle name="Warning Text 4 15 5" xfId="24846" xr:uid="{00000000-0005-0000-0000-000024610000}"/>
    <cellStyle name="Warning Text 4 15 6" xfId="24847" xr:uid="{00000000-0005-0000-0000-000025610000}"/>
    <cellStyle name="Warning Text 4 16" xfId="24848" xr:uid="{00000000-0005-0000-0000-000026610000}"/>
    <cellStyle name="Warning Text 4 16 2" xfId="24849" xr:uid="{00000000-0005-0000-0000-000027610000}"/>
    <cellStyle name="Warning Text 4 16 3" xfId="24850" xr:uid="{00000000-0005-0000-0000-000028610000}"/>
    <cellStyle name="Warning Text 4 16 4" xfId="24851" xr:uid="{00000000-0005-0000-0000-000029610000}"/>
    <cellStyle name="Warning Text 4 16 5" xfId="24852" xr:uid="{00000000-0005-0000-0000-00002A610000}"/>
    <cellStyle name="Warning Text 4 16 6" xfId="24853" xr:uid="{00000000-0005-0000-0000-00002B610000}"/>
    <cellStyle name="Warning Text 4 17" xfId="24854" xr:uid="{00000000-0005-0000-0000-00002C610000}"/>
    <cellStyle name="Warning Text 4 17 2" xfId="24855" xr:uid="{00000000-0005-0000-0000-00002D610000}"/>
    <cellStyle name="Warning Text 4 17 3" xfId="24856" xr:uid="{00000000-0005-0000-0000-00002E610000}"/>
    <cellStyle name="Warning Text 4 17 4" xfId="24857" xr:uid="{00000000-0005-0000-0000-00002F610000}"/>
    <cellStyle name="Warning Text 4 17 5" xfId="24858" xr:uid="{00000000-0005-0000-0000-000030610000}"/>
    <cellStyle name="Warning Text 4 17 6" xfId="24859" xr:uid="{00000000-0005-0000-0000-000031610000}"/>
    <cellStyle name="Warning Text 4 18" xfId="24860" xr:uid="{00000000-0005-0000-0000-000032610000}"/>
    <cellStyle name="Warning Text 4 18 2" xfId="24861" xr:uid="{00000000-0005-0000-0000-000033610000}"/>
    <cellStyle name="Warning Text 4 18 3" xfId="24862" xr:uid="{00000000-0005-0000-0000-000034610000}"/>
    <cellStyle name="Warning Text 4 18 4" xfId="24863" xr:uid="{00000000-0005-0000-0000-000035610000}"/>
    <cellStyle name="Warning Text 4 18 5" xfId="24864" xr:uid="{00000000-0005-0000-0000-000036610000}"/>
    <cellStyle name="Warning Text 4 18 6" xfId="24865" xr:uid="{00000000-0005-0000-0000-000037610000}"/>
    <cellStyle name="Warning Text 4 19" xfId="24866" xr:uid="{00000000-0005-0000-0000-000038610000}"/>
    <cellStyle name="Warning Text 4 19 2" xfId="24867" xr:uid="{00000000-0005-0000-0000-000039610000}"/>
    <cellStyle name="Warning Text 4 19 3" xfId="24868" xr:uid="{00000000-0005-0000-0000-00003A610000}"/>
    <cellStyle name="Warning Text 4 19 4" xfId="24869" xr:uid="{00000000-0005-0000-0000-00003B610000}"/>
    <cellStyle name="Warning Text 4 19 5" xfId="24870" xr:uid="{00000000-0005-0000-0000-00003C610000}"/>
    <cellStyle name="Warning Text 4 19 6" xfId="24871" xr:uid="{00000000-0005-0000-0000-00003D610000}"/>
    <cellStyle name="Warning Text 4 2" xfId="24872" xr:uid="{00000000-0005-0000-0000-00003E610000}"/>
    <cellStyle name="Warning Text 4 2 2" xfId="24873" xr:uid="{00000000-0005-0000-0000-00003F610000}"/>
    <cellStyle name="Warning Text 4 2 3" xfId="24874" xr:uid="{00000000-0005-0000-0000-000040610000}"/>
    <cellStyle name="Warning Text 4 2 4" xfId="24875" xr:uid="{00000000-0005-0000-0000-000041610000}"/>
    <cellStyle name="Warning Text 4 2 5" xfId="24876" xr:uid="{00000000-0005-0000-0000-000042610000}"/>
    <cellStyle name="Warning Text 4 2 6" xfId="24877" xr:uid="{00000000-0005-0000-0000-000043610000}"/>
    <cellStyle name="Warning Text 4 20" xfId="24878" xr:uid="{00000000-0005-0000-0000-000044610000}"/>
    <cellStyle name="Warning Text 4 20 2" xfId="24879" xr:uid="{00000000-0005-0000-0000-000045610000}"/>
    <cellStyle name="Warning Text 4 20 3" xfId="24880" xr:uid="{00000000-0005-0000-0000-000046610000}"/>
    <cellStyle name="Warning Text 4 20 4" xfId="24881" xr:uid="{00000000-0005-0000-0000-000047610000}"/>
    <cellStyle name="Warning Text 4 20 5" xfId="24882" xr:uid="{00000000-0005-0000-0000-000048610000}"/>
    <cellStyle name="Warning Text 4 20 6" xfId="24883" xr:uid="{00000000-0005-0000-0000-000049610000}"/>
    <cellStyle name="Warning Text 4 21" xfId="24884" xr:uid="{00000000-0005-0000-0000-00004A610000}"/>
    <cellStyle name="Warning Text 4 21 2" xfId="24885" xr:uid="{00000000-0005-0000-0000-00004B610000}"/>
    <cellStyle name="Warning Text 4 21 3" xfId="24886" xr:uid="{00000000-0005-0000-0000-00004C610000}"/>
    <cellStyle name="Warning Text 4 22" xfId="24887" xr:uid="{00000000-0005-0000-0000-00004D610000}"/>
    <cellStyle name="Warning Text 4 22 2" xfId="24888" xr:uid="{00000000-0005-0000-0000-00004E610000}"/>
    <cellStyle name="Warning Text 4 22 3" xfId="24889" xr:uid="{00000000-0005-0000-0000-00004F610000}"/>
    <cellStyle name="Warning Text 4 23" xfId="24890" xr:uid="{00000000-0005-0000-0000-000050610000}"/>
    <cellStyle name="Warning Text 4 24" xfId="24891" xr:uid="{00000000-0005-0000-0000-000051610000}"/>
    <cellStyle name="Warning Text 4 25" xfId="24892" xr:uid="{00000000-0005-0000-0000-000052610000}"/>
    <cellStyle name="Warning Text 4 26" xfId="24893" xr:uid="{00000000-0005-0000-0000-000053610000}"/>
    <cellStyle name="Warning Text 4 27" xfId="24894" xr:uid="{00000000-0005-0000-0000-000054610000}"/>
    <cellStyle name="Warning Text 4 28" xfId="24895" xr:uid="{00000000-0005-0000-0000-000055610000}"/>
    <cellStyle name="Warning Text 4 29" xfId="24896" xr:uid="{00000000-0005-0000-0000-000056610000}"/>
    <cellStyle name="Warning Text 4 3" xfId="24897" xr:uid="{00000000-0005-0000-0000-000057610000}"/>
    <cellStyle name="Warning Text 4 3 2" xfId="24898" xr:uid="{00000000-0005-0000-0000-000058610000}"/>
    <cellStyle name="Warning Text 4 3 3" xfId="24899" xr:uid="{00000000-0005-0000-0000-000059610000}"/>
    <cellStyle name="Warning Text 4 3 4" xfId="24900" xr:uid="{00000000-0005-0000-0000-00005A610000}"/>
    <cellStyle name="Warning Text 4 3 5" xfId="24901" xr:uid="{00000000-0005-0000-0000-00005B610000}"/>
    <cellStyle name="Warning Text 4 3 6" xfId="24902" xr:uid="{00000000-0005-0000-0000-00005C610000}"/>
    <cellStyle name="Warning Text 4 30" xfId="24903" xr:uid="{00000000-0005-0000-0000-00005D610000}"/>
    <cellStyle name="Warning Text 4 4" xfId="24904" xr:uid="{00000000-0005-0000-0000-00005E610000}"/>
    <cellStyle name="Warning Text 4 4 2" xfId="24905" xr:uid="{00000000-0005-0000-0000-00005F610000}"/>
    <cellStyle name="Warning Text 4 4 3" xfId="24906" xr:uid="{00000000-0005-0000-0000-000060610000}"/>
    <cellStyle name="Warning Text 4 4 4" xfId="24907" xr:uid="{00000000-0005-0000-0000-000061610000}"/>
    <cellStyle name="Warning Text 4 4 5" xfId="24908" xr:uid="{00000000-0005-0000-0000-000062610000}"/>
    <cellStyle name="Warning Text 4 4 6" xfId="24909" xr:uid="{00000000-0005-0000-0000-000063610000}"/>
    <cellStyle name="Warning Text 4 5" xfId="24910" xr:uid="{00000000-0005-0000-0000-000064610000}"/>
    <cellStyle name="Warning Text 4 5 2" xfId="24911" xr:uid="{00000000-0005-0000-0000-000065610000}"/>
    <cellStyle name="Warning Text 4 5 3" xfId="24912" xr:uid="{00000000-0005-0000-0000-000066610000}"/>
    <cellStyle name="Warning Text 4 5 4" xfId="24913" xr:uid="{00000000-0005-0000-0000-000067610000}"/>
    <cellStyle name="Warning Text 4 5 5" xfId="24914" xr:uid="{00000000-0005-0000-0000-000068610000}"/>
    <cellStyle name="Warning Text 4 5 6" xfId="24915" xr:uid="{00000000-0005-0000-0000-000069610000}"/>
    <cellStyle name="Warning Text 4 6" xfId="24916" xr:uid="{00000000-0005-0000-0000-00006A610000}"/>
    <cellStyle name="Warning Text 4 6 2" xfId="24917" xr:uid="{00000000-0005-0000-0000-00006B610000}"/>
    <cellStyle name="Warning Text 4 6 3" xfId="24918" xr:uid="{00000000-0005-0000-0000-00006C610000}"/>
    <cellStyle name="Warning Text 4 6 4" xfId="24919" xr:uid="{00000000-0005-0000-0000-00006D610000}"/>
    <cellStyle name="Warning Text 4 6 5" xfId="24920" xr:uid="{00000000-0005-0000-0000-00006E610000}"/>
    <cellStyle name="Warning Text 4 6 6" xfId="24921" xr:uid="{00000000-0005-0000-0000-00006F610000}"/>
    <cellStyle name="Warning Text 4 7" xfId="24922" xr:uid="{00000000-0005-0000-0000-000070610000}"/>
    <cellStyle name="Warning Text 4 7 2" xfId="24923" xr:uid="{00000000-0005-0000-0000-000071610000}"/>
    <cellStyle name="Warning Text 4 7 3" xfId="24924" xr:uid="{00000000-0005-0000-0000-000072610000}"/>
    <cellStyle name="Warning Text 4 7 4" xfId="24925" xr:uid="{00000000-0005-0000-0000-000073610000}"/>
    <cellStyle name="Warning Text 4 7 5" xfId="24926" xr:uid="{00000000-0005-0000-0000-000074610000}"/>
    <cellStyle name="Warning Text 4 7 6" xfId="24927" xr:uid="{00000000-0005-0000-0000-000075610000}"/>
    <cellStyle name="Warning Text 4 8" xfId="24928" xr:uid="{00000000-0005-0000-0000-000076610000}"/>
    <cellStyle name="Warning Text 4 8 2" xfId="24929" xr:uid="{00000000-0005-0000-0000-000077610000}"/>
    <cellStyle name="Warning Text 4 8 3" xfId="24930" xr:uid="{00000000-0005-0000-0000-000078610000}"/>
    <cellStyle name="Warning Text 4 8 4" xfId="24931" xr:uid="{00000000-0005-0000-0000-000079610000}"/>
    <cellStyle name="Warning Text 4 8 5" xfId="24932" xr:uid="{00000000-0005-0000-0000-00007A610000}"/>
    <cellStyle name="Warning Text 4 8 6" xfId="24933" xr:uid="{00000000-0005-0000-0000-00007B610000}"/>
    <cellStyle name="Warning Text 4 9" xfId="24934" xr:uid="{00000000-0005-0000-0000-00007C610000}"/>
    <cellStyle name="Warning Text 4 9 2" xfId="24935" xr:uid="{00000000-0005-0000-0000-00007D610000}"/>
    <cellStyle name="Warning Text 4 9 3" xfId="24936" xr:uid="{00000000-0005-0000-0000-00007E610000}"/>
    <cellStyle name="Warning Text 4 9 4" xfId="24937" xr:uid="{00000000-0005-0000-0000-00007F610000}"/>
    <cellStyle name="Warning Text 4 9 5" xfId="24938" xr:uid="{00000000-0005-0000-0000-000080610000}"/>
    <cellStyle name="Warning Text 4 9 6" xfId="24939" xr:uid="{00000000-0005-0000-0000-000081610000}"/>
    <cellStyle name="wrap" xfId="24940" xr:uid="{00000000-0005-0000-0000-000082610000}"/>
    <cellStyle name="Zarez" xfId="24943" builtinId="3"/>
    <cellStyle name="Zarez 2" xfId="3" xr:uid="{00000000-0005-0000-0000-000083610000}"/>
    <cellStyle name="Zarez 2 2" xfId="9" xr:uid="{00000000-0005-0000-0000-000084610000}"/>
    <cellStyle name="Zarez 2 2 2" xfId="24969" xr:uid="{4B016D23-5D2A-4062-8D84-C2B216CC11D3}"/>
    <cellStyle name="Zarez 2 3" xfId="24962" xr:uid="{00000000-0005-0000-0000-000085610000}"/>
    <cellStyle name="Zarez 2 3 2" xfId="25567" xr:uid="{824FC74E-91DD-4355-B2E7-BBFFEEB6AAD0}"/>
    <cellStyle name="Zarez 2 4" xfId="24963" xr:uid="{00000000-0005-0000-0000-000086610000}"/>
    <cellStyle name="Zarez 2 4 2" xfId="25568" xr:uid="{D64F94C2-69A4-461B-B410-A7EAAD837313}"/>
    <cellStyle name="Zarez 3" xfId="5" xr:uid="{00000000-0005-0000-0000-000087610000}"/>
    <cellStyle name="Zarez 4" xfId="24941" xr:uid="{00000000-0005-0000-0000-000088610000}"/>
  </cellStyles>
  <dxfs count="4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FFFFC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3" Type="http://schemas.openxmlformats.org/officeDocument/2006/relationships/image" Target="../media/image4.jpeg"/><Relationship Id="rId7" Type="http://schemas.openxmlformats.org/officeDocument/2006/relationships/image" Target="../media/image8.jpeg"/><Relationship Id="rId12" Type="http://schemas.openxmlformats.org/officeDocument/2006/relationships/image" Target="../media/image13.jpeg"/><Relationship Id="rId2" Type="http://schemas.openxmlformats.org/officeDocument/2006/relationships/image" Target="../media/image3.jpeg"/><Relationship Id="rId16" Type="http://schemas.openxmlformats.org/officeDocument/2006/relationships/image" Target="../media/image17.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xdr:from>
      <xdr:col>5</xdr:col>
      <xdr:colOff>314325</xdr:colOff>
      <xdr:row>0</xdr:row>
      <xdr:rowOff>161925</xdr:rowOff>
    </xdr:from>
    <xdr:to>
      <xdr:col>6</xdr:col>
      <xdr:colOff>428625</xdr:colOff>
      <xdr:row>4</xdr:row>
      <xdr:rowOff>180975</xdr:rowOff>
    </xdr:to>
    <xdr:pic>
      <xdr:nvPicPr>
        <xdr:cNvPr id="4" name="Picture 2">
          <a:extLst>
            <a:ext uri="{FF2B5EF4-FFF2-40B4-BE49-F238E27FC236}">
              <a16:creationId xmlns:a16="http://schemas.microsoft.com/office/drawing/2014/main" id="{6CE9151B-2DA1-4AF4-A464-8EE916AEE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361950"/>
          <a:ext cx="790575"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991136</xdr:colOff>
      <xdr:row>784</xdr:row>
      <xdr:rowOff>980812</xdr:rowOff>
    </xdr:from>
    <xdr:to>
      <xdr:col>1</xdr:col>
      <xdr:colOff>2645567</xdr:colOff>
      <xdr:row>784</xdr:row>
      <xdr:rowOff>2339285</xdr:rowOff>
    </xdr:to>
    <xdr:pic>
      <xdr:nvPicPr>
        <xdr:cNvPr id="3" name="Picture 2">
          <a:extLst>
            <a:ext uri="{FF2B5EF4-FFF2-40B4-BE49-F238E27FC236}">
              <a16:creationId xmlns:a16="http://schemas.microsoft.com/office/drawing/2014/main" id="{BA93DF33-D83F-4694-8D08-684890EAAE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44" b="13813"/>
        <a:stretch/>
      </xdr:blipFill>
      <xdr:spPr>
        <a:xfrm>
          <a:off x="1705511" y="191995162"/>
          <a:ext cx="1654431" cy="1358473"/>
        </a:xfrm>
        <a:prstGeom prst="rect">
          <a:avLst/>
        </a:prstGeom>
      </xdr:spPr>
    </xdr:pic>
    <xdr:clientData/>
  </xdr:twoCellAnchor>
  <xdr:twoCellAnchor editAs="oneCell">
    <xdr:from>
      <xdr:col>1</xdr:col>
      <xdr:colOff>347359</xdr:colOff>
      <xdr:row>794</xdr:row>
      <xdr:rowOff>1835097</xdr:rowOff>
    </xdr:from>
    <xdr:to>
      <xdr:col>1</xdr:col>
      <xdr:colOff>4083843</xdr:colOff>
      <xdr:row>794</xdr:row>
      <xdr:rowOff>4067489</xdr:rowOff>
    </xdr:to>
    <xdr:pic>
      <xdr:nvPicPr>
        <xdr:cNvPr id="10" name="Picture 9">
          <a:extLst>
            <a:ext uri="{FF2B5EF4-FFF2-40B4-BE49-F238E27FC236}">
              <a16:creationId xmlns:a16="http://schemas.microsoft.com/office/drawing/2014/main" id="{DAEAF3A7-0CF3-4105-8EAC-4F68C87D569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89" b="16792"/>
        <a:stretch/>
      </xdr:blipFill>
      <xdr:spPr>
        <a:xfrm>
          <a:off x="1185559" y="214242597"/>
          <a:ext cx="3736484" cy="2232392"/>
        </a:xfrm>
        <a:prstGeom prst="rect">
          <a:avLst/>
        </a:prstGeom>
      </xdr:spPr>
    </xdr:pic>
    <xdr:clientData/>
  </xdr:twoCellAnchor>
  <xdr:twoCellAnchor editAs="oneCell">
    <xdr:from>
      <xdr:col>1</xdr:col>
      <xdr:colOff>145255</xdr:colOff>
      <xdr:row>812</xdr:row>
      <xdr:rowOff>1682218</xdr:rowOff>
    </xdr:from>
    <xdr:to>
      <xdr:col>1</xdr:col>
      <xdr:colOff>4093367</xdr:colOff>
      <xdr:row>812</xdr:row>
      <xdr:rowOff>4426590</xdr:rowOff>
    </xdr:to>
    <xdr:pic>
      <xdr:nvPicPr>
        <xdr:cNvPr id="19" name="Picture 18">
          <a:extLst>
            <a:ext uri="{FF2B5EF4-FFF2-40B4-BE49-F238E27FC236}">
              <a16:creationId xmlns:a16="http://schemas.microsoft.com/office/drawing/2014/main" id="{26066901-7562-4470-82A9-8059942E5DA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172" t="14774" b="8288"/>
        <a:stretch/>
      </xdr:blipFill>
      <xdr:spPr>
        <a:xfrm>
          <a:off x="983455" y="226567468"/>
          <a:ext cx="3948112" cy="2744372"/>
        </a:xfrm>
        <a:prstGeom prst="rect">
          <a:avLst/>
        </a:prstGeom>
      </xdr:spPr>
    </xdr:pic>
    <xdr:clientData/>
  </xdr:twoCellAnchor>
  <xdr:twoCellAnchor editAs="oneCell">
    <xdr:from>
      <xdr:col>1</xdr:col>
      <xdr:colOff>963943</xdr:colOff>
      <xdr:row>821</xdr:row>
      <xdr:rowOff>701145</xdr:rowOff>
    </xdr:from>
    <xdr:to>
      <xdr:col>1</xdr:col>
      <xdr:colOff>2785715</xdr:colOff>
      <xdr:row>821</xdr:row>
      <xdr:rowOff>2774156</xdr:rowOff>
    </xdr:to>
    <xdr:pic>
      <xdr:nvPicPr>
        <xdr:cNvPr id="7" name="Picture 6">
          <a:extLst>
            <a:ext uri="{FF2B5EF4-FFF2-40B4-BE49-F238E27FC236}">
              <a16:creationId xmlns:a16="http://schemas.microsoft.com/office/drawing/2014/main" id="{EE41F3A2-1214-4DA8-BC29-D918E0EBF10E}"/>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3653" b="4610"/>
        <a:stretch/>
      </xdr:blipFill>
      <xdr:spPr>
        <a:xfrm>
          <a:off x="1802143" y="231787170"/>
          <a:ext cx="1821772" cy="2073011"/>
        </a:xfrm>
        <a:prstGeom prst="snip2DiagRect">
          <a:avLst/>
        </a:prstGeom>
      </xdr:spPr>
    </xdr:pic>
    <xdr:clientData/>
  </xdr:twoCellAnchor>
  <xdr:twoCellAnchor editAs="oneCell">
    <xdr:from>
      <xdr:col>1</xdr:col>
      <xdr:colOff>71440</xdr:colOff>
      <xdr:row>422</xdr:row>
      <xdr:rowOff>130968</xdr:rowOff>
    </xdr:from>
    <xdr:to>
      <xdr:col>1</xdr:col>
      <xdr:colOff>2740820</xdr:colOff>
      <xdr:row>422</xdr:row>
      <xdr:rowOff>2797074</xdr:rowOff>
    </xdr:to>
    <xdr:pic>
      <xdr:nvPicPr>
        <xdr:cNvPr id="4" name="Picture 3">
          <a:extLst>
            <a:ext uri="{FF2B5EF4-FFF2-40B4-BE49-F238E27FC236}">
              <a16:creationId xmlns:a16="http://schemas.microsoft.com/office/drawing/2014/main" id="{E6F51083-CA36-45EA-B85C-9FF4CE25879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04878" y="157733999"/>
          <a:ext cx="2666998" cy="2666106"/>
        </a:xfrm>
        <a:prstGeom prst="rect">
          <a:avLst/>
        </a:prstGeom>
      </xdr:spPr>
    </xdr:pic>
    <xdr:clientData/>
  </xdr:twoCellAnchor>
  <xdr:twoCellAnchor editAs="oneCell">
    <xdr:from>
      <xdr:col>1</xdr:col>
      <xdr:colOff>142872</xdr:colOff>
      <xdr:row>456</xdr:row>
      <xdr:rowOff>71437</xdr:rowOff>
    </xdr:from>
    <xdr:to>
      <xdr:col>1</xdr:col>
      <xdr:colOff>2322444</xdr:colOff>
      <xdr:row>456</xdr:row>
      <xdr:rowOff>2250280</xdr:rowOff>
    </xdr:to>
    <xdr:pic>
      <xdr:nvPicPr>
        <xdr:cNvPr id="11" name="Picture 10">
          <a:extLst>
            <a:ext uri="{FF2B5EF4-FFF2-40B4-BE49-F238E27FC236}">
              <a16:creationId xmlns:a16="http://schemas.microsoft.com/office/drawing/2014/main" id="{29851464-4671-47C9-A3ED-C3269ED5B32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76310" y="165592125"/>
          <a:ext cx="2179572" cy="2178843"/>
        </a:xfrm>
        <a:prstGeom prst="rect">
          <a:avLst/>
        </a:prstGeom>
      </xdr:spPr>
    </xdr:pic>
    <xdr:clientData/>
  </xdr:twoCellAnchor>
  <xdr:twoCellAnchor editAs="oneCell">
    <xdr:from>
      <xdr:col>1</xdr:col>
      <xdr:colOff>71437</xdr:colOff>
      <xdr:row>504</xdr:row>
      <xdr:rowOff>238125</xdr:rowOff>
    </xdr:from>
    <xdr:to>
      <xdr:col>1</xdr:col>
      <xdr:colOff>2443163</xdr:colOff>
      <xdr:row>504</xdr:row>
      <xdr:rowOff>2606677</xdr:rowOff>
    </xdr:to>
    <xdr:pic>
      <xdr:nvPicPr>
        <xdr:cNvPr id="13" name="Picture 12">
          <a:extLst>
            <a:ext uri="{FF2B5EF4-FFF2-40B4-BE49-F238E27FC236}">
              <a16:creationId xmlns:a16="http://schemas.microsoft.com/office/drawing/2014/main" id="{E18C8D52-2002-4FA5-B83C-13CF030C0CD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04875" y="175641000"/>
          <a:ext cx="2369344" cy="2368552"/>
        </a:xfrm>
        <a:prstGeom prst="rect">
          <a:avLst/>
        </a:prstGeom>
      </xdr:spPr>
    </xdr:pic>
    <xdr:clientData/>
  </xdr:twoCellAnchor>
  <xdr:twoCellAnchor editAs="oneCell">
    <xdr:from>
      <xdr:col>1</xdr:col>
      <xdr:colOff>352425</xdr:colOff>
      <xdr:row>526</xdr:row>
      <xdr:rowOff>123826</xdr:rowOff>
    </xdr:from>
    <xdr:to>
      <xdr:col>1</xdr:col>
      <xdr:colOff>2927416</xdr:colOff>
      <xdr:row>526</xdr:row>
      <xdr:rowOff>2695575</xdr:rowOff>
    </xdr:to>
    <xdr:pic>
      <xdr:nvPicPr>
        <xdr:cNvPr id="15" name="Picture 14">
          <a:extLst>
            <a:ext uri="{FF2B5EF4-FFF2-40B4-BE49-F238E27FC236}">
              <a16:creationId xmlns:a16="http://schemas.microsoft.com/office/drawing/2014/main" id="{FC3F2FA7-DEA0-447E-985C-581D813661E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90625" y="135131176"/>
          <a:ext cx="2574991" cy="2571749"/>
        </a:xfrm>
        <a:prstGeom prst="rect">
          <a:avLst/>
        </a:prstGeom>
      </xdr:spPr>
    </xdr:pic>
    <xdr:clientData/>
  </xdr:twoCellAnchor>
  <xdr:twoCellAnchor editAs="oneCell">
    <xdr:from>
      <xdr:col>1</xdr:col>
      <xdr:colOff>83344</xdr:colOff>
      <xdr:row>589</xdr:row>
      <xdr:rowOff>321468</xdr:rowOff>
    </xdr:from>
    <xdr:to>
      <xdr:col>1</xdr:col>
      <xdr:colOff>2215276</xdr:colOff>
      <xdr:row>589</xdr:row>
      <xdr:rowOff>2452687</xdr:rowOff>
    </xdr:to>
    <xdr:pic>
      <xdr:nvPicPr>
        <xdr:cNvPr id="17" name="Picture 16">
          <a:extLst>
            <a:ext uri="{FF2B5EF4-FFF2-40B4-BE49-F238E27FC236}">
              <a16:creationId xmlns:a16="http://schemas.microsoft.com/office/drawing/2014/main" id="{4673BF6D-7E18-4D7A-A09B-C6342B1C698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16782" y="194024249"/>
          <a:ext cx="2131932" cy="2131219"/>
        </a:xfrm>
        <a:prstGeom prst="rect">
          <a:avLst/>
        </a:prstGeom>
      </xdr:spPr>
    </xdr:pic>
    <xdr:clientData/>
  </xdr:twoCellAnchor>
  <xdr:twoCellAnchor editAs="oneCell">
    <xdr:from>
      <xdr:col>1</xdr:col>
      <xdr:colOff>23813</xdr:colOff>
      <xdr:row>597</xdr:row>
      <xdr:rowOff>452438</xdr:rowOff>
    </xdr:from>
    <xdr:to>
      <xdr:col>1</xdr:col>
      <xdr:colOff>2274847</xdr:colOff>
      <xdr:row>597</xdr:row>
      <xdr:rowOff>2702719</xdr:rowOff>
    </xdr:to>
    <xdr:pic>
      <xdr:nvPicPr>
        <xdr:cNvPr id="20" name="Picture 19">
          <a:extLst>
            <a:ext uri="{FF2B5EF4-FFF2-40B4-BE49-F238E27FC236}">
              <a16:creationId xmlns:a16="http://schemas.microsoft.com/office/drawing/2014/main" id="{E1D6D5A2-DDD9-47AB-993F-96B19975F1F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57251" y="198429563"/>
          <a:ext cx="2251034" cy="2250281"/>
        </a:xfrm>
        <a:prstGeom prst="rect">
          <a:avLst/>
        </a:prstGeom>
      </xdr:spPr>
    </xdr:pic>
    <xdr:clientData/>
  </xdr:twoCellAnchor>
  <xdr:twoCellAnchor editAs="oneCell">
    <xdr:from>
      <xdr:col>1</xdr:col>
      <xdr:colOff>47625</xdr:colOff>
      <xdr:row>660</xdr:row>
      <xdr:rowOff>178594</xdr:rowOff>
    </xdr:from>
    <xdr:to>
      <xdr:col>1</xdr:col>
      <xdr:colOff>2239107</xdr:colOff>
      <xdr:row>660</xdr:row>
      <xdr:rowOff>2369343</xdr:rowOff>
    </xdr:to>
    <xdr:pic>
      <xdr:nvPicPr>
        <xdr:cNvPr id="22" name="Picture 21">
          <a:extLst>
            <a:ext uri="{FF2B5EF4-FFF2-40B4-BE49-F238E27FC236}">
              <a16:creationId xmlns:a16="http://schemas.microsoft.com/office/drawing/2014/main" id="{118D3C38-390D-4F3B-BF63-3F5F3BB6F53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81063" y="212324157"/>
          <a:ext cx="2191482" cy="2190749"/>
        </a:xfrm>
        <a:prstGeom prst="rect">
          <a:avLst/>
        </a:prstGeom>
      </xdr:spPr>
    </xdr:pic>
    <xdr:clientData/>
  </xdr:twoCellAnchor>
  <xdr:twoCellAnchor editAs="oneCell">
    <xdr:from>
      <xdr:col>1</xdr:col>
      <xdr:colOff>95251</xdr:colOff>
      <xdr:row>672</xdr:row>
      <xdr:rowOff>130968</xdr:rowOff>
    </xdr:from>
    <xdr:to>
      <xdr:col>1</xdr:col>
      <xdr:colOff>2257927</xdr:colOff>
      <xdr:row>672</xdr:row>
      <xdr:rowOff>2297905</xdr:rowOff>
    </xdr:to>
    <xdr:pic>
      <xdr:nvPicPr>
        <xdr:cNvPr id="24" name="Picture 23">
          <a:extLst>
            <a:ext uri="{FF2B5EF4-FFF2-40B4-BE49-F238E27FC236}">
              <a16:creationId xmlns:a16="http://schemas.microsoft.com/office/drawing/2014/main" id="{AF9CF976-CE4F-4771-8968-3C213F027F9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28689" y="217181906"/>
          <a:ext cx="2162676" cy="2166937"/>
        </a:xfrm>
        <a:prstGeom prst="rect">
          <a:avLst/>
        </a:prstGeom>
      </xdr:spPr>
    </xdr:pic>
    <xdr:clientData/>
  </xdr:twoCellAnchor>
  <xdr:twoCellAnchor editAs="oneCell">
    <xdr:from>
      <xdr:col>1</xdr:col>
      <xdr:colOff>126387</xdr:colOff>
      <xdr:row>691</xdr:row>
      <xdr:rowOff>331336</xdr:rowOff>
    </xdr:from>
    <xdr:to>
      <xdr:col>1</xdr:col>
      <xdr:colOff>3937087</xdr:colOff>
      <xdr:row>691</xdr:row>
      <xdr:rowOff>4488657</xdr:rowOff>
    </xdr:to>
    <xdr:pic>
      <xdr:nvPicPr>
        <xdr:cNvPr id="5" name="Picture 4">
          <a:extLst>
            <a:ext uri="{FF2B5EF4-FFF2-40B4-BE49-F238E27FC236}">
              <a16:creationId xmlns:a16="http://schemas.microsoft.com/office/drawing/2014/main" id="{37193C5D-013C-4C68-82CE-3BE3B428046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6346"/>
        <a:stretch/>
      </xdr:blipFill>
      <xdr:spPr>
        <a:xfrm>
          <a:off x="959825" y="224752242"/>
          <a:ext cx="3805937" cy="4157321"/>
        </a:xfrm>
        <a:prstGeom prst="rect">
          <a:avLst/>
        </a:prstGeom>
      </xdr:spPr>
    </xdr:pic>
    <xdr:clientData/>
  </xdr:twoCellAnchor>
  <xdr:twoCellAnchor editAs="oneCell">
    <xdr:from>
      <xdr:col>1</xdr:col>
      <xdr:colOff>44021</xdr:colOff>
      <xdr:row>806</xdr:row>
      <xdr:rowOff>1742668</xdr:rowOff>
    </xdr:from>
    <xdr:to>
      <xdr:col>1</xdr:col>
      <xdr:colOff>3437370</xdr:colOff>
      <xdr:row>806</xdr:row>
      <xdr:rowOff>5138737</xdr:rowOff>
    </xdr:to>
    <xdr:pic>
      <xdr:nvPicPr>
        <xdr:cNvPr id="6" name="Picture 5">
          <a:extLst>
            <a:ext uri="{FF2B5EF4-FFF2-40B4-BE49-F238E27FC236}">
              <a16:creationId xmlns:a16="http://schemas.microsoft.com/office/drawing/2014/main" id="{92955AC7-99C6-437F-8567-1F397ED6573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2221" y="244611118"/>
          <a:ext cx="3393349" cy="3396069"/>
        </a:xfrm>
        <a:prstGeom prst="rect">
          <a:avLst/>
        </a:prstGeom>
      </xdr:spPr>
    </xdr:pic>
    <xdr:clientData/>
  </xdr:twoCellAnchor>
  <xdr:twoCellAnchor editAs="oneCell">
    <xdr:from>
      <xdr:col>1</xdr:col>
      <xdr:colOff>317424</xdr:colOff>
      <xdr:row>827</xdr:row>
      <xdr:rowOff>371964</xdr:rowOff>
    </xdr:from>
    <xdr:to>
      <xdr:col>1</xdr:col>
      <xdr:colOff>2952753</xdr:colOff>
      <xdr:row>827</xdr:row>
      <xdr:rowOff>2070144</xdr:rowOff>
    </xdr:to>
    <xdr:pic>
      <xdr:nvPicPr>
        <xdr:cNvPr id="16" name="Picture 15">
          <a:extLst>
            <a:ext uri="{FF2B5EF4-FFF2-40B4-BE49-F238E27FC236}">
              <a16:creationId xmlns:a16="http://schemas.microsoft.com/office/drawing/2014/main" id="{C56B16AC-2E3D-4812-8532-390F8DDB00A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rot="16200000">
          <a:off x="1624199" y="236418664"/>
          <a:ext cx="1698180" cy="2635329"/>
        </a:xfrm>
        <a:prstGeom prst="rect">
          <a:avLst/>
        </a:prstGeom>
      </xdr:spPr>
    </xdr:pic>
    <xdr:clientData/>
  </xdr:twoCellAnchor>
  <xdr:twoCellAnchor editAs="oneCell">
    <xdr:from>
      <xdr:col>1</xdr:col>
      <xdr:colOff>362445</xdr:colOff>
      <xdr:row>878</xdr:row>
      <xdr:rowOff>434588</xdr:rowOff>
    </xdr:from>
    <xdr:to>
      <xdr:col>1</xdr:col>
      <xdr:colOff>3563387</xdr:colOff>
      <xdr:row>878</xdr:row>
      <xdr:rowOff>2105025</xdr:rowOff>
    </xdr:to>
    <xdr:pic>
      <xdr:nvPicPr>
        <xdr:cNvPr id="21" name="Picture 20">
          <a:extLst>
            <a:ext uri="{FF2B5EF4-FFF2-40B4-BE49-F238E27FC236}">
              <a16:creationId xmlns:a16="http://schemas.microsoft.com/office/drawing/2014/main" id="{EB01A4BC-9270-4AE4-BF49-AEFF8980E2E7}"/>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13436" t="18394" r="10749" b="14749"/>
        <a:stretch/>
      </xdr:blipFill>
      <xdr:spPr>
        <a:xfrm>
          <a:off x="1200645" y="252437513"/>
          <a:ext cx="3200942" cy="16704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287767</xdr:colOff>
      <xdr:row>4</xdr:row>
      <xdr:rowOff>11206</xdr:rowOff>
    </xdr:from>
    <xdr:ext cx="184731" cy="264560"/>
    <xdr:sp macro="" textlink="">
      <xdr:nvSpPr>
        <xdr:cNvPr id="2" name="TekstniOkvir 1">
          <a:extLst>
            <a:ext uri="{FF2B5EF4-FFF2-40B4-BE49-F238E27FC236}">
              <a16:creationId xmlns:a16="http://schemas.microsoft.com/office/drawing/2014/main" id="{127E85B8-8959-428F-B6FC-8D3E39C31B52}"/>
            </a:ext>
          </a:extLst>
        </xdr:cNvPr>
        <xdr:cNvSpPr txBox="1"/>
      </xdr:nvSpPr>
      <xdr:spPr>
        <a:xfrm>
          <a:off x="1221217" y="11952463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1</xdr:col>
      <xdr:colOff>287767</xdr:colOff>
      <xdr:row>4</xdr:row>
      <xdr:rowOff>11206</xdr:rowOff>
    </xdr:from>
    <xdr:ext cx="184731" cy="264560"/>
    <xdr:sp macro="" textlink="">
      <xdr:nvSpPr>
        <xdr:cNvPr id="3" name="TekstniOkvir 1">
          <a:extLst>
            <a:ext uri="{FF2B5EF4-FFF2-40B4-BE49-F238E27FC236}">
              <a16:creationId xmlns:a16="http://schemas.microsoft.com/office/drawing/2014/main" id="{434169F1-9B49-48D3-8E4C-327CAEC86C29}"/>
            </a:ext>
          </a:extLst>
        </xdr:cNvPr>
        <xdr:cNvSpPr txBox="1"/>
      </xdr:nvSpPr>
      <xdr:spPr>
        <a:xfrm>
          <a:off x="1221217" y="119524630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elen\Desktop\NGGGZ%2028%2001%2021\NGGGZ_TRO&#352;KOVNIK%20vodovod%20i%20odvodnja_izmjena%2001.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OMENE"/>
      <sheetName val="VODOVOD"/>
      <sheetName val="FEKALNA ODVODNJA"/>
      <sheetName val="SANITARNA OPREMA"/>
      <sheetName val="Dokaznica"/>
    </sheetNames>
    <sheetDataSet>
      <sheetData sheetId="0"/>
      <sheetData sheetId="1"/>
      <sheetData sheetId="2"/>
      <sheetData sheetId="3"/>
      <sheetData sheetId="4">
        <row r="106">
          <cell r="G106">
            <v>0</v>
          </cell>
        </row>
        <row r="179">
          <cell r="G179">
            <v>162</v>
          </cell>
        </row>
        <row r="182">
          <cell r="G182">
            <v>18</v>
          </cell>
        </row>
        <row r="185">
          <cell r="G185">
            <v>59</v>
          </cell>
        </row>
        <row r="188">
          <cell r="G188">
            <v>160</v>
          </cell>
        </row>
        <row r="196">
          <cell r="G196">
            <v>42</v>
          </cell>
        </row>
        <row r="199">
          <cell r="G199">
            <v>4.5</v>
          </cell>
        </row>
        <row r="202">
          <cell r="G202">
            <v>17</v>
          </cell>
        </row>
        <row r="205">
          <cell r="G205">
            <v>41</v>
          </cell>
        </row>
        <row r="321">
          <cell r="F321">
            <v>388.00400000000002</v>
          </cell>
        </row>
        <row r="324">
          <cell r="F324">
            <v>492.66800000000001</v>
          </cell>
        </row>
      </sheetData>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4332-5FFC-487B-A38E-39CDF6522045}">
  <dimension ref="A1:L47"/>
  <sheetViews>
    <sheetView view="pageBreakPreview" zoomScaleNormal="100" zoomScaleSheetLayoutView="100" workbookViewId="0">
      <selection activeCell="R9" sqref="R9"/>
    </sheetView>
  </sheetViews>
  <sheetFormatPr defaultRowHeight="15"/>
  <sheetData>
    <row r="1" spans="1:12" ht="15.75">
      <c r="A1" s="1" t="s">
        <v>1721</v>
      </c>
      <c r="B1" s="1"/>
      <c r="C1" s="1"/>
      <c r="D1" s="1"/>
      <c r="E1" s="1"/>
      <c r="F1" s="1"/>
      <c r="G1" s="1"/>
      <c r="H1" s="1"/>
      <c r="I1" s="1"/>
      <c r="J1" s="1"/>
      <c r="K1" s="1"/>
      <c r="L1" s="1"/>
    </row>
    <row r="2" spans="1:12" ht="15.75">
      <c r="A2" s="1"/>
      <c r="B2" s="1"/>
      <c r="C2" s="1"/>
      <c r="D2" s="1"/>
      <c r="E2" s="1"/>
      <c r="F2" s="1"/>
      <c r="G2" s="1"/>
      <c r="H2" s="1"/>
      <c r="I2" s="1"/>
      <c r="J2" s="1"/>
      <c r="K2" s="1"/>
      <c r="L2" s="1"/>
    </row>
    <row r="3" spans="1:12" ht="15.75">
      <c r="A3" s="1"/>
      <c r="B3" s="1"/>
      <c r="C3" s="1"/>
      <c r="D3" s="1"/>
      <c r="E3" s="1"/>
      <c r="F3" s="1"/>
      <c r="G3" s="1"/>
      <c r="H3" s="1"/>
      <c r="I3" s="1"/>
      <c r="J3" s="1"/>
      <c r="K3" s="1"/>
      <c r="L3" s="1"/>
    </row>
    <row r="4" spans="1:12" ht="15.75">
      <c r="A4" s="1"/>
      <c r="B4" s="1"/>
      <c r="C4" s="1"/>
      <c r="D4" s="1"/>
      <c r="E4" s="1"/>
      <c r="F4" s="1"/>
      <c r="G4" s="1"/>
      <c r="H4" s="1"/>
      <c r="I4" s="1"/>
      <c r="J4" s="1"/>
      <c r="K4" s="1"/>
      <c r="L4" s="1"/>
    </row>
    <row r="5" spans="1:12" ht="15.75">
      <c r="A5" s="1"/>
      <c r="B5" s="1"/>
      <c r="C5" s="1"/>
      <c r="D5" s="1"/>
      <c r="E5" s="1"/>
      <c r="F5" s="1"/>
      <c r="G5" s="1"/>
      <c r="H5" s="1"/>
      <c r="I5" s="1"/>
      <c r="J5" s="1"/>
      <c r="K5" s="1"/>
      <c r="L5" s="1"/>
    </row>
    <row r="6" spans="1:12" ht="19.5">
      <c r="A6" s="66" t="s">
        <v>1086</v>
      </c>
      <c r="B6" s="66"/>
      <c r="C6" s="66"/>
      <c r="D6" s="66"/>
      <c r="E6" s="66"/>
      <c r="F6" s="66"/>
      <c r="G6" s="66"/>
      <c r="H6" s="66"/>
      <c r="I6" s="66"/>
      <c r="J6" s="66"/>
      <c r="K6" s="66"/>
      <c r="L6" s="66"/>
    </row>
    <row r="7" spans="1:12" ht="18">
      <c r="A7" s="62" t="s">
        <v>1087</v>
      </c>
      <c r="B7" s="62"/>
      <c r="C7" s="62"/>
      <c r="D7" s="62"/>
      <c r="E7" s="62"/>
      <c r="F7" s="62"/>
      <c r="G7" s="62"/>
      <c r="H7" s="62"/>
      <c r="I7" s="62"/>
      <c r="J7" s="62"/>
      <c r="K7" s="62"/>
      <c r="L7" s="62"/>
    </row>
    <row r="8" spans="1:12" ht="18">
      <c r="A8" s="2"/>
      <c r="B8" s="2"/>
      <c r="C8" s="2"/>
      <c r="D8" s="2"/>
      <c r="E8" s="62"/>
      <c r="F8" s="62"/>
      <c r="G8" s="62"/>
      <c r="H8" s="62"/>
      <c r="I8" s="2"/>
      <c r="J8" s="2"/>
      <c r="K8" s="2"/>
      <c r="L8" s="2"/>
    </row>
    <row r="9" spans="1:12" ht="18">
      <c r="A9" s="2"/>
      <c r="B9" s="2"/>
      <c r="C9" s="2"/>
      <c r="D9" s="2"/>
      <c r="E9" s="62"/>
      <c r="F9" s="62"/>
      <c r="G9" s="62"/>
      <c r="H9" s="62"/>
      <c r="I9" s="2"/>
      <c r="J9" s="2"/>
      <c r="K9" s="2"/>
      <c r="L9" s="2"/>
    </row>
    <row r="10" spans="1:12" ht="18">
      <c r="A10" s="2"/>
      <c r="B10" s="2"/>
      <c r="C10" s="2"/>
      <c r="D10" s="2"/>
      <c r="E10" s="62"/>
      <c r="F10" s="62"/>
      <c r="G10" s="62"/>
      <c r="H10" s="62"/>
      <c r="I10" s="2"/>
      <c r="J10" s="2"/>
      <c r="K10" s="2"/>
      <c r="L10" s="2"/>
    </row>
    <row r="11" spans="1:12" ht="18">
      <c r="A11" s="2"/>
      <c r="B11" s="2"/>
      <c r="C11" s="2"/>
      <c r="D11" s="2"/>
      <c r="E11" s="2"/>
      <c r="F11" s="2"/>
      <c r="G11" s="2"/>
      <c r="H11" s="2"/>
      <c r="I11" s="2"/>
      <c r="J11" s="2"/>
      <c r="K11" s="2"/>
      <c r="L11" s="2"/>
    </row>
    <row r="12" spans="1:12" ht="18">
      <c r="A12" s="2"/>
      <c r="B12" s="2"/>
      <c r="C12" s="2"/>
      <c r="D12" s="2"/>
      <c r="E12" s="2"/>
      <c r="F12" s="2"/>
      <c r="G12" s="2"/>
      <c r="H12" s="2"/>
      <c r="I12" s="2"/>
      <c r="J12" s="2"/>
      <c r="K12" s="2"/>
      <c r="L12" s="2"/>
    </row>
    <row r="13" spans="1:12" ht="15.75">
      <c r="A13" s="1"/>
      <c r="B13" s="1"/>
      <c r="C13" s="1"/>
      <c r="D13" s="1"/>
      <c r="E13" s="1"/>
      <c r="F13" s="1"/>
      <c r="G13" s="1"/>
      <c r="H13" s="1"/>
      <c r="I13" s="1"/>
      <c r="J13" s="1"/>
      <c r="K13" s="1"/>
      <c r="L13" s="1"/>
    </row>
    <row r="14" spans="1:12" ht="15.75">
      <c r="A14" s="1"/>
      <c r="B14" s="1"/>
      <c r="C14" s="1"/>
      <c r="D14" s="1"/>
      <c r="E14" s="1"/>
      <c r="F14" s="1"/>
      <c r="G14" s="1"/>
      <c r="H14" s="1"/>
      <c r="I14" s="1"/>
      <c r="J14" s="1"/>
      <c r="K14" s="1"/>
      <c r="L14" s="1"/>
    </row>
    <row r="15" spans="1:12" ht="15.75">
      <c r="A15" s="1"/>
      <c r="B15" s="1"/>
      <c r="C15" s="1"/>
      <c r="D15" s="1"/>
      <c r="E15" s="1"/>
      <c r="F15" s="1"/>
      <c r="G15" s="1"/>
      <c r="H15" s="1"/>
      <c r="I15" s="1"/>
      <c r="J15" s="1"/>
      <c r="K15" s="1"/>
      <c r="L15" s="1"/>
    </row>
    <row r="16" spans="1:12" ht="30">
      <c r="A16" s="65" t="s">
        <v>1088</v>
      </c>
      <c r="B16" s="65"/>
      <c r="C16" s="65"/>
      <c r="D16" s="65"/>
      <c r="E16" s="65"/>
      <c r="F16" s="65"/>
      <c r="G16" s="65"/>
      <c r="H16" s="65"/>
      <c r="I16" s="65"/>
      <c r="J16" s="65"/>
      <c r="K16" s="65"/>
      <c r="L16" s="65"/>
    </row>
    <row r="17" spans="1:12" ht="30">
      <c r="A17" s="63" t="s">
        <v>1089</v>
      </c>
      <c r="B17" s="63"/>
      <c r="C17" s="63"/>
      <c r="D17" s="63"/>
      <c r="E17" s="63"/>
      <c r="F17" s="63"/>
      <c r="G17" s="63"/>
      <c r="H17" s="63"/>
      <c r="I17" s="63"/>
      <c r="J17" s="63"/>
      <c r="K17" s="63"/>
      <c r="L17" s="63"/>
    </row>
    <row r="18" spans="1:12" ht="30">
      <c r="A18" s="63"/>
      <c r="B18" s="63"/>
      <c r="C18" s="63"/>
      <c r="D18" s="63"/>
      <c r="E18" s="63"/>
      <c r="F18" s="63"/>
      <c r="G18" s="63"/>
      <c r="H18" s="63"/>
      <c r="I18" s="63"/>
      <c r="J18" s="63"/>
      <c r="K18" s="63"/>
      <c r="L18" s="63"/>
    </row>
    <row r="19" spans="1:12" ht="18">
      <c r="A19" s="61"/>
      <c r="B19" s="61"/>
      <c r="C19" s="61"/>
      <c r="D19" s="61"/>
      <c r="E19" s="61"/>
      <c r="F19" s="61"/>
      <c r="G19" s="61"/>
      <c r="H19" s="61"/>
      <c r="I19" s="61"/>
      <c r="J19" s="61"/>
      <c r="K19" s="61"/>
      <c r="L19" s="61"/>
    </row>
    <row r="20" spans="1:12" ht="18">
      <c r="A20" s="3"/>
      <c r="B20" s="3"/>
      <c r="C20" s="3"/>
      <c r="D20" s="3"/>
      <c r="E20" s="3"/>
      <c r="F20" s="3"/>
      <c r="G20" s="3"/>
      <c r="H20" s="3"/>
      <c r="I20" s="3"/>
      <c r="J20" s="3"/>
      <c r="K20" s="3"/>
      <c r="L20" s="3"/>
    </row>
    <row r="21" spans="1:12" ht="18">
      <c r="A21" s="3"/>
      <c r="B21" s="3"/>
      <c r="C21" s="3"/>
      <c r="D21" s="3"/>
      <c r="E21" s="3"/>
      <c r="F21" s="3"/>
      <c r="G21" s="3"/>
      <c r="H21" s="3"/>
      <c r="I21" s="3"/>
      <c r="J21" s="3"/>
      <c r="K21" s="3"/>
      <c r="L21" s="3"/>
    </row>
    <row r="22" spans="1:12" ht="18">
      <c r="A22" s="3"/>
      <c r="B22" s="3"/>
      <c r="C22" s="3"/>
      <c r="D22" s="3"/>
      <c r="E22" s="3"/>
      <c r="F22" s="3"/>
      <c r="G22" s="3"/>
      <c r="H22" s="3"/>
      <c r="I22" s="3"/>
      <c r="J22" s="3"/>
      <c r="K22" s="3"/>
      <c r="L22" s="3"/>
    </row>
    <row r="23" spans="1:12" ht="15.75">
      <c r="A23" s="1"/>
      <c r="B23" s="1"/>
      <c r="C23" s="1"/>
      <c r="D23" s="1"/>
      <c r="E23" s="1"/>
      <c r="F23" s="1"/>
      <c r="G23" s="1"/>
      <c r="H23" s="1"/>
      <c r="I23" s="1"/>
      <c r="J23" s="1"/>
      <c r="K23" s="1"/>
      <c r="L23" s="1"/>
    </row>
    <row r="24" spans="1:12" ht="15.75">
      <c r="A24" s="1"/>
      <c r="B24" s="1"/>
      <c r="C24" s="1"/>
      <c r="D24" s="1"/>
      <c r="E24" s="1"/>
      <c r="F24" s="1"/>
      <c r="G24" s="1"/>
      <c r="H24" s="1"/>
      <c r="I24" s="1"/>
      <c r="J24" s="1"/>
      <c r="K24" s="1"/>
      <c r="L24" s="1"/>
    </row>
    <row r="25" spans="1:12" ht="15.75">
      <c r="A25" s="1"/>
      <c r="B25" s="1"/>
      <c r="C25" s="1"/>
      <c r="D25" s="1"/>
      <c r="E25" s="1"/>
      <c r="F25" s="1"/>
      <c r="G25" s="1"/>
      <c r="H25" s="1"/>
      <c r="I25" s="1"/>
      <c r="J25" s="1"/>
      <c r="K25" s="1"/>
      <c r="L25" s="1"/>
    </row>
    <row r="26" spans="1:12" s="52" customFormat="1" ht="23.25">
      <c r="A26" s="64" t="s">
        <v>1702</v>
      </c>
      <c r="B26" s="64"/>
      <c r="C26" s="64"/>
      <c r="D26" s="64"/>
      <c r="E26" s="64"/>
      <c r="F26" s="64"/>
      <c r="G26" s="64"/>
      <c r="H26" s="64"/>
      <c r="I26" s="64"/>
      <c r="J26" s="64"/>
      <c r="K26" s="64"/>
      <c r="L26" s="64"/>
    </row>
    <row r="27" spans="1:12" ht="25.5">
      <c r="A27" s="4"/>
      <c r="B27" s="4"/>
      <c r="C27" s="4"/>
      <c r="D27" s="4"/>
      <c r="E27" s="4"/>
      <c r="F27" s="4"/>
      <c r="G27" s="4"/>
      <c r="H27" s="4"/>
      <c r="I27" s="4"/>
      <c r="J27" s="4"/>
      <c r="K27" s="4"/>
      <c r="L27" s="4"/>
    </row>
    <row r="28" spans="1:12" ht="25.5">
      <c r="A28" s="4"/>
      <c r="B28" s="4"/>
      <c r="C28" s="4"/>
      <c r="D28" s="4"/>
      <c r="E28" s="4"/>
      <c r="F28" s="4"/>
      <c r="G28" s="4"/>
      <c r="H28" s="4"/>
      <c r="I28" s="4"/>
      <c r="J28" s="4"/>
      <c r="K28" s="4"/>
      <c r="L28" s="4"/>
    </row>
    <row r="29" spans="1:12" ht="15.75">
      <c r="A29" s="1"/>
      <c r="B29" s="1"/>
      <c r="C29" s="1"/>
      <c r="D29" s="1"/>
      <c r="E29" s="1"/>
      <c r="F29" s="1"/>
      <c r="G29" s="1"/>
      <c r="H29" s="1"/>
      <c r="I29" s="1"/>
      <c r="J29" s="1"/>
      <c r="K29" s="1"/>
      <c r="L29" s="1"/>
    </row>
    <row r="30" spans="1:12" ht="15.75">
      <c r="A30" s="1"/>
      <c r="B30" s="1"/>
      <c r="C30" s="1"/>
      <c r="D30" s="1"/>
      <c r="E30" s="1"/>
      <c r="F30" s="1"/>
      <c r="G30" s="1"/>
      <c r="H30" s="1"/>
      <c r="I30" s="1"/>
      <c r="J30" s="1"/>
      <c r="K30" s="1"/>
      <c r="L30" s="1"/>
    </row>
    <row r="31" spans="1:12" ht="30">
      <c r="A31" s="65"/>
      <c r="B31" s="65"/>
      <c r="C31" s="65"/>
      <c r="D31" s="65"/>
      <c r="E31" s="65"/>
      <c r="F31" s="65"/>
      <c r="G31" s="65"/>
      <c r="H31" s="65"/>
      <c r="I31" s="65"/>
      <c r="J31" s="65"/>
      <c r="K31" s="65"/>
      <c r="L31" s="65"/>
    </row>
    <row r="32" spans="1:12" ht="30">
      <c r="A32" s="63"/>
      <c r="B32" s="63"/>
      <c r="C32" s="63"/>
      <c r="D32" s="63"/>
      <c r="E32" s="63"/>
      <c r="F32" s="63"/>
      <c r="G32" s="63"/>
      <c r="H32" s="63"/>
      <c r="I32" s="63"/>
      <c r="J32" s="63"/>
      <c r="K32" s="63"/>
      <c r="L32" s="63"/>
    </row>
    <row r="33" spans="1:12" ht="30">
      <c r="A33" s="5"/>
      <c r="B33" s="5"/>
      <c r="C33" s="5"/>
      <c r="D33" s="5"/>
      <c r="E33" s="5"/>
      <c r="F33" s="5"/>
      <c r="G33" s="5"/>
      <c r="H33" s="5"/>
      <c r="I33" s="5"/>
      <c r="J33" s="5"/>
      <c r="K33" s="5"/>
      <c r="L33" s="5"/>
    </row>
    <row r="34" spans="1:12" ht="30">
      <c r="A34" s="5"/>
      <c r="B34" s="5"/>
      <c r="C34" s="5"/>
      <c r="D34" s="5"/>
      <c r="E34" s="5"/>
      <c r="F34" s="5"/>
      <c r="G34" s="5"/>
      <c r="H34" s="5"/>
      <c r="I34" s="5"/>
      <c r="J34" s="5"/>
      <c r="K34" s="5"/>
      <c r="L34" s="5"/>
    </row>
    <row r="35" spans="1:12" ht="30">
      <c r="A35" s="5"/>
      <c r="B35" s="5"/>
      <c r="C35" s="5"/>
      <c r="D35" s="5"/>
      <c r="E35" s="5"/>
      <c r="F35" s="5"/>
      <c r="G35" s="5"/>
      <c r="H35" s="5"/>
      <c r="I35" s="5"/>
      <c r="J35" s="5"/>
      <c r="K35" s="5"/>
      <c r="L35" s="5"/>
    </row>
    <row r="36" spans="1:12" ht="30">
      <c r="A36" s="5"/>
      <c r="B36" s="5"/>
      <c r="C36" s="5"/>
      <c r="D36" s="5"/>
      <c r="E36" s="5"/>
      <c r="F36" s="5"/>
      <c r="G36" s="5"/>
      <c r="H36" s="5"/>
      <c r="I36" s="5"/>
      <c r="J36" s="5"/>
      <c r="K36" s="5"/>
      <c r="L36" s="5"/>
    </row>
    <row r="37" spans="1:12" ht="30">
      <c r="A37" s="5"/>
      <c r="B37" s="5"/>
      <c r="C37" s="5"/>
      <c r="D37" s="5"/>
      <c r="E37" s="5"/>
      <c r="F37" s="5"/>
      <c r="G37" s="5"/>
      <c r="H37" s="5"/>
      <c r="I37" s="5"/>
      <c r="J37" s="5"/>
      <c r="K37" s="5"/>
      <c r="L37" s="5"/>
    </row>
    <row r="38" spans="1:12" ht="30">
      <c r="A38" s="5"/>
      <c r="B38" s="5"/>
      <c r="C38" s="5"/>
      <c r="D38" s="5"/>
      <c r="E38" s="5"/>
      <c r="F38" s="5"/>
      <c r="G38" s="5"/>
      <c r="H38" s="5"/>
      <c r="I38" s="5"/>
      <c r="J38" s="5"/>
      <c r="K38" s="5"/>
      <c r="L38" s="5"/>
    </row>
    <row r="39" spans="1:12" ht="30">
      <c r="A39" s="5"/>
      <c r="B39" s="5"/>
      <c r="C39" s="5"/>
      <c r="D39" s="5"/>
      <c r="E39" s="5"/>
      <c r="F39" s="5"/>
      <c r="G39" s="5"/>
      <c r="H39" s="5"/>
      <c r="I39" s="5"/>
      <c r="J39" s="5"/>
      <c r="K39" s="5"/>
      <c r="L39" s="5"/>
    </row>
    <row r="40" spans="1:12" ht="30">
      <c r="A40" s="5"/>
      <c r="B40" s="5"/>
      <c r="C40" s="5"/>
      <c r="D40" s="5"/>
      <c r="E40" s="5"/>
      <c r="F40" s="5"/>
      <c r="G40" s="5"/>
      <c r="H40" s="5"/>
      <c r="I40" s="5"/>
      <c r="J40" s="5"/>
      <c r="K40" s="5"/>
      <c r="L40" s="5"/>
    </row>
    <row r="41" spans="1:12" ht="15.75">
      <c r="A41" s="1"/>
      <c r="B41" s="1"/>
      <c r="C41" s="1"/>
      <c r="D41" s="1"/>
      <c r="E41" s="1"/>
      <c r="F41" s="1"/>
      <c r="G41" s="1"/>
      <c r="H41" s="1"/>
      <c r="I41" s="1"/>
      <c r="J41" s="1"/>
      <c r="K41" s="1"/>
      <c r="L41" s="1"/>
    </row>
    <row r="42" spans="1:12" ht="15.75">
      <c r="A42" s="1"/>
      <c r="B42" s="1"/>
      <c r="C42" s="1"/>
      <c r="D42" s="1"/>
      <c r="E42" s="1"/>
      <c r="F42" s="1"/>
      <c r="G42" s="1"/>
      <c r="H42" s="1"/>
      <c r="I42" s="1"/>
      <c r="J42" s="1"/>
      <c r="K42" s="1"/>
      <c r="L42" s="1"/>
    </row>
    <row r="43" spans="1:12" ht="15.75">
      <c r="A43" s="1"/>
      <c r="B43" s="1"/>
      <c r="C43" s="1"/>
      <c r="D43" s="1"/>
      <c r="E43" s="1"/>
      <c r="F43" s="1"/>
      <c r="G43" s="1"/>
      <c r="H43" s="1"/>
      <c r="I43" s="1"/>
      <c r="J43" s="1"/>
      <c r="K43" s="1"/>
      <c r="L43" s="1"/>
    </row>
    <row r="44" spans="1:12" ht="15.75">
      <c r="A44" s="1"/>
      <c r="B44" s="1"/>
      <c r="C44" s="1"/>
      <c r="D44" s="1"/>
      <c r="E44" s="1"/>
      <c r="F44" s="1"/>
      <c r="G44" s="1"/>
      <c r="H44" s="1"/>
      <c r="I44" s="1"/>
      <c r="J44" s="1"/>
      <c r="K44" s="1"/>
      <c r="L44" s="1"/>
    </row>
    <row r="45" spans="1:12" ht="15.75">
      <c r="A45" s="1"/>
      <c r="B45" s="1"/>
      <c r="C45" s="1"/>
      <c r="D45" s="1"/>
      <c r="E45" s="1"/>
      <c r="F45" s="1"/>
      <c r="G45" s="1"/>
      <c r="H45" s="1"/>
      <c r="I45" s="1"/>
      <c r="J45" s="1"/>
      <c r="K45" s="1"/>
      <c r="L45" s="1"/>
    </row>
    <row r="46" spans="1:12" ht="18">
      <c r="A46" s="61"/>
      <c r="B46" s="61"/>
      <c r="C46" s="61"/>
      <c r="D46" s="61"/>
      <c r="E46" s="61"/>
      <c r="F46" s="61"/>
      <c r="G46" s="61"/>
      <c r="H46" s="61"/>
      <c r="I46" s="61"/>
      <c r="J46" s="61"/>
      <c r="K46" s="61"/>
      <c r="L46" s="61"/>
    </row>
    <row r="47" spans="1:12" ht="18">
      <c r="A47" s="62"/>
      <c r="B47" s="62"/>
      <c r="C47" s="62"/>
      <c r="D47" s="62"/>
      <c r="E47" s="62"/>
      <c r="F47" s="62"/>
      <c r="G47" s="62"/>
      <c r="H47" s="62"/>
      <c r="I47" s="62"/>
      <c r="J47" s="62"/>
      <c r="K47" s="62"/>
      <c r="L47" s="62"/>
    </row>
  </sheetData>
  <mergeCells count="14">
    <mergeCell ref="A16:L16"/>
    <mergeCell ref="A6:L6"/>
    <mergeCell ref="A7:L7"/>
    <mergeCell ref="E8:H8"/>
    <mergeCell ref="E9:H9"/>
    <mergeCell ref="E10:H10"/>
    <mergeCell ref="A46:L46"/>
    <mergeCell ref="A47:L47"/>
    <mergeCell ref="A17:L17"/>
    <mergeCell ref="A18:L18"/>
    <mergeCell ref="A19:L19"/>
    <mergeCell ref="A26:L26"/>
    <mergeCell ref="A31:L31"/>
    <mergeCell ref="A32:L32"/>
  </mergeCells>
  <pageMargins left="0.7" right="0.7" top="0.75" bottom="0.75" header="0.3" footer="0.3"/>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L367"/>
  <sheetViews>
    <sheetView view="pageBreakPreview" zoomScaleNormal="90" zoomScaleSheetLayoutView="100" workbookViewId="0">
      <selection activeCell="B359" sqref="B359"/>
    </sheetView>
  </sheetViews>
  <sheetFormatPr defaultRowHeight="11.25"/>
  <cols>
    <col min="1" max="1" width="10.7109375" style="76" customWidth="1"/>
    <col min="2" max="2" width="62.7109375" style="76" customWidth="1"/>
    <col min="3" max="5" width="12.7109375" style="76" customWidth="1"/>
    <col min="6" max="6" width="14.85546875" style="76" customWidth="1"/>
    <col min="7" max="7" width="28.42578125" style="75" customWidth="1"/>
    <col min="8" max="12" width="18.85546875" style="75" customWidth="1"/>
    <col min="13" max="16384" width="9.140625" style="76"/>
  </cols>
  <sheetData>
    <row r="1" spans="1:12" ht="15">
      <c r="A1" s="73" t="s">
        <v>1719</v>
      </c>
      <c r="B1" s="73"/>
      <c r="C1" s="73"/>
      <c r="D1" s="73"/>
      <c r="E1" s="73"/>
      <c r="F1" s="73"/>
    </row>
    <row r="2" spans="1:12">
      <c r="A2" s="393" t="s">
        <v>994</v>
      </c>
      <c r="B2" s="393" t="s">
        <v>987</v>
      </c>
      <c r="C2" s="393" t="s">
        <v>1009</v>
      </c>
      <c r="D2" s="393" t="s">
        <v>1092</v>
      </c>
      <c r="E2" s="394" t="s">
        <v>1093</v>
      </c>
      <c r="F2" s="394" t="s">
        <v>1094</v>
      </c>
    </row>
    <row r="3" spans="1:12" ht="33.75">
      <c r="A3" s="545" t="s">
        <v>1095</v>
      </c>
      <c r="B3" s="546" t="s">
        <v>1096</v>
      </c>
      <c r="C3" s="546" t="s">
        <v>1097</v>
      </c>
      <c r="D3" s="547" t="s">
        <v>570</v>
      </c>
      <c r="E3" s="548" t="s">
        <v>1098</v>
      </c>
      <c r="F3" s="548" t="s">
        <v>1099</v>
      </c>
    </row>
    <row r="4" spans="1:12">
      <c r="A4" s="549"/>
      <c r="B4" s="357"/>
      <c r="C4" s="9"/>
      <c r="D4" s="402"/>
      <c r="E4" s="9"/>
    </row>
    <row r="5" spans="1:12" ht="15" customHeight="1">
      <c r="A5" s="581" t="s">
        <v>263</v>
      </c>
      <c r="B5" s="581"/>
      <c r="C5" s="582"/>
      <c r="D5" s="583"/>
      <c r="E5" s="582"/>
      <c r="F5" s="584"/>
    </row>
    <row r="6" spans="1:12" ht="15" customHeight="1">
      <c r="A6" s="585" t="s">
        <v>264</v>
      </c>
      <c r="B6" s="585"/>
      <c r="C6" s="585"/>
      <c r="D6" s="585"/>
      <c r="E6" s="585"/>
      <c r="F6" s="585"/>
    </row>
    <row r="7" spans="1:12">
      <c r="A7" s="550"/>
      <c r="B7" s="136"/>
      <c r="C7" s="9"/>
      <c r="D7" s="402"/>
      <c r="E7" s="9"/>
    </row>
    <row r="8" spans="1:12" ht="12.75">
      <c r="A8" s="88" t="s">
        <v>1556</v>
      </c>
      <c r="B8" s="89" t="s">
        <v>392</v>
      </c>
      <c r="C8" s="90"/>
      <c r="D8" s="90"/>
      <c r="E8" s="90"/>
      <c r="F8" s="91"/>
    </row>
    <row r="9" spans="1:12">
      <c r="A9" s="586" t="s">
        <v>1141</v>
      </c>
      <c r="B9" s="587" t="s">
        <v>265</v>
      </c>
      <c r="C9" s="588"/>
      <c r="D9" s="589"/>
      <c r="E9" s="121"/>
      <c r="F9" s="97"/>
      <c r="G9" s="76"/>
      <c r="H9" s="76"/>
      <c r="I9" s="76"/>
      <c r="J9" s="76"/>
      <c r="K9" s="76"/>
      <c r="L9" s="76"/>
    </row>
    <row r="10" spans="1:12" ht="67.5">
      <c r="A10" s="590"/>
      <c r="B10" s="591" t="s">
        <v>266</v>
      </c>
      <c r="C10" s="592"/>
      <c r="D10" s="593"/>
      <c r="E10" s="98"/>
      <c r="F10" s="87"/>
      <c r="G10" s="76"/>
      <c r="H10" s="76"/>
      <c r="I10" s="76"/>
      <c r="J10" s="76"/>
      <c r="K10" s="76"/>
      <c r="L10" s="76"/>
    </row>
    <row r="11" spans="1:12">
      <c r="A11" s="590"/>
      <c r="B11" s="594"/>
      <c r="C11" s="595"/>
      <c r="D11" s="596"/>
      <c r="E11" s="554"/>
      <c r="F11" s="94"/>
      <c r="G11" s="76"/>
      <c r="H11" s="76"/>
      <c r="I11" s="76"/>
      <c r="J11" s="76"/>
      <c r="K11" s="76"/>
      <c r="L11" s="76"/>
    </row>
    <row r="12" spans="1:12">
      <c r="A12" s="590"/>
      <c r="B12" s="511" t="s">
        <v>640</v>
      </c>
      <c r="C12" s="597" t="s">
        <v>5</v>
      </c>
      <c r="D12" s="598">
        <v>1</v>
      </c>
      <c r="E12" s="555"/>
      <c r="F12" s="556">
        <f>D12*E12</f>
        <v>0</v>
      </c>
      <c r="G12" s="76"/>
      <c r="H12" s="76"/>
      <c r="I12" s="76"/>
      <c r="J12" s="76"/>
      <c r="K12" s="76"/>
      <c r="L12" s="76"/>
    </row>
    <row r="13" spans="1:12">
      <c r="A13" s="599"/>
      <c r="B13" s="511" t="s">
        <v>641</v>
      </c>
      <c r="C13" s="597" t="s">
        <v>5</v>
      </c>
      <c r="D13" s="598">
        <v>1</v>
      </c>
      <c r="E13" s="555"/>
      <c r="F13" s="556">
        <f>D13*E13</f>
        <v>0</v>
      </c>
      <c r="G13" s="76"/>
      <c r="H13" s="76"/>
      <c r="I13" s="76"/>
      <c r="J13" s="76"/>
      <c r="K13" s="76"/>
      <c r="L13" s="76"/>
    </row>
    <row r="14" spans="1:12">
      <c r="A14" s="586" t="s">
        <v>1557</v>
      </c>
      <c r="B14" s="587" t="s">
        <v>267</v>
      </c>
      <c r="C14" s="600"/>
      <c r="D14" s="588"/>
      <c r="E14" s="551"/>
      <c r="F14" s="122"/>
      <c r="G14" s="76"/>
      <c r="H14" s="76"/>
      <c r="I14" s="76"/>
      <c r="J14" s="76"/>
      <c r="K14" s="76"/>
      <c r="L14" s="76"/>
    </row>
    <row r="15" spans="1:12" ht="78.75">
      <c r="A15" s="590"/>
      <c r="B15" s="591" t="s">
        <v>1549</v>
      </c>
      <c r="C15" s="601"/>
      <c r="D15" s="602"/>
      <c r="E15" s="552"/>
      <c r="F15" s="124"/>
      <c r="G15" s="76"/>
      <c r="H15" s="76"/>
      <c r="I15" s="76"/>
      <c r="J15" s="76"/>
      <c r="K15" s="76"/>
      <c r="L15" s="76"/>
    </row>
    <row r="16" spans="1:12" ht="56.25">
      <c r="A16" s="590"/>
      <c r="B16" s="603" t="s">
        <v>268</v>
      </c>
      <c r="C16" s="604"/>
      <c r="D16" s="605"/>
      <c r="E16" s="552"/>
      <c r="F16" s="124"/>
      <c r="G16" s="76"/>
      <c r="H16" s="76"/>
      <c r="I16" s="76"/>
      <c r="J16" s="76"/>
      <c r="K16" s="76"/>
      <c r="L16" s="76"/>
    </row>
    <row r="17" spans="1:12">
      <c r="A17" s="590"/>
      <c r="B17" s="606" t="s">
        <v>269</v>
      </c>
      <c r="C17" s="607"/>
      <c r="D17" s="608"/>
      <c r="E17" s="553"/>
      <c r="F17" s="127"/>
      <c r="G17" s="76"/>
      <c r="H17" s="76"/>
      <c r="I17" s="76"/>
      <c r="J17" s="76"/>
      <c r="K17" s="76"/>
      <c r="L17" s="76"/>
    </row>
    <row r="18" spans="1:12" ht="33.75">
      <c r="A18" s="590"/>
      <c r="B18" s="609" t="s">
        <v>377</v>
      </c>
      <c r="C18" s="597" t="s">
        <v>5</v>
      </c>
      <c r="D18" s="598">
        <v>1</v>
      </c>
      <c r="E18" s="555"/>
      <c r="F18" s="105">
        <f>D18*E18</f>
        <v>0</v>
      </c>
      <c r="G18" s="76"/>
      <c r="H18" s="76"/>
      <c r="I18" s="76"/>
      <c r="J18" s="76"/>
      <c r="K18" s="76"/>
      <c r="L18" s="76"/>
    </row>
    <row r="19" spans="1:12" ht="33.75">
      <c r="A19" s="590"/>
      <c r="B19" s="609" t="s">
        <v>378</v>
      </c>
      <c r="C19" s="597" t="s">
        <v>5</v>
      </c>
      <c r="D19" s="598">
        <v>2</v>
      </c>
      <c r="E19" s="555"/>
      <c r="F19" s="105">
        <f t="shared" ref="F19:F28" si="0">D19*E19</f>
        <v>0</v>
      </c>
      <c r="G19" s="76"/>
      <c r="H19" s="76"/>
      <c r="I19" s="76"/>
      <c r="J19" s="76"/>
      <c r="K19" s="76"/>
      <c r="L19" s="76"/>
    </row>
    <row r="20" spans="1:12" ht="33.75">
      <c r="A20" s="590"/>
      <c r="B20" s="609" t="s">
        <v>379</v>
      </c>
      <c r="C20" s="597" t="s">
        <v>5</v>
      </c>
      <c r="D20" s="598">
        <v>1</v>
      </c>
      <c r="E20" s="555"/>
      <c r="F20" s="105">
        <f t="shared" si="0"/>
        <v>0</v>
      </c>
      <c r="G20" s="76"/>
      <c r="H20" s="76"/>
      <c r="I20" s="76"/>
      <c r="J20" s="76"/>
      <c r="K20" s="76"/>
      <c r="L20" s="76"/>
    </row>
    <row r="21" spans="1:12" ht="45">
      <c r="A21" s="590"/>
      <c r="B21" s="606" t="s">
        <v>270</v>
      </c>
      <c r="C21" s="597" t="s">
        <v>5</v>
      </c>
      <c r="D21" s="610">
        <v>1</v>
      </c>
      <c r="E21" s="555"/>
      <c r="F21" s="105">
        <f t="shared" si="0"/>
        <v>0</v>
      </c>
      <c r="G21" s="76"/>
      <c r="H21" s="76"/>
      <c r="I21" s="76"/>
      <c r="J21" s="76"/>
      <c r="K21" s="76"/>
      <c r="L21" s="76"/>
    </row>
    <row r="22" spans="1:12" ht="45">
      <c r="A22" s="590"/>
      <c r="B22" s="606" t="s">
        <v>271</v>
      </c>
      <c r="C22" s="597" t="s">
        <v>5</v>
      </c>
      <c r="D22" s="610">
        <v>1</v>
      </c>
      <c r="E22" s="555"/>
      <c r="F22" s="105">
        <f t="shared" si="0"/>
        <v>0</v>
      </c>
      <c r="G22" s="76"/>
      <c r="H22" s="76"/>
      <c r="I22" s="76"/>
      <c r="J22" s="76"/>
      <c r="K22" s="76"/>
      <c r="L22" s="76"/>
    </row>
    <row r="23" spans="1:12" ht="33.75">
      <c r="A23" s="590"/>
      <c r="B23" s="606" t="s">
        <v>380</v>
      </c>
      <c r="C23" s="597" t="s">
        <v>5</v>
      </c>
      <c r="D23" s="598">
        <v>1</v>
      </c>
      <c r="E23" s="555"/>
      <c r="F23" s="105">
        <f t="shared" si="0"/>
        <v>0</v>
      </c>
      <c r="G23" s="76"/>
      <c r="H23" s="76"/>
      <c r="I23" s="76"/>
      <c r="J23" s="76"/>
      <c r="K23" s="76"/>
      <c r="L23" s="76"/>
    </row>
    <row r="24" spans="1:12" ht="33.75">
      <c r="A24" s="590"/>
      <c r="B24" s="606" t="s">
        <v>381</v>
      </c>
      <c r="C24" s="597" t="s">
        <v>5</v>
      </c>
      <c r="D24" s="598">
        <v>1</v>
      </c>
      <c r="E24" s="555"/>
      <c r="F24" s="105">
        <f t="shared" si="0"/>
        <v>0</v>
      </c>
      <c r="G24" s="76"/>
      <c r="H24" s="76"/>
      <c r="I24" s="76"/>
      <c r="J24" s="76"/>
      <c r="K24" s="76"/>
      <c r="L24" s="76"/>
    </row>
    <row r="25" spans="1:12">
      <c r="A25" s="590"/>
      <c r="B25" s="511" t="s">
        <v>272</v>
      </c>
      <c r="C25" s="597" t="s">
        <v>5</v>
      </c>
      <c r="D25" s="598">
        <v>1</v>
      </c>
      <c r="E25" s="555"/>
      <c r="F25" s="105">
        <f t="shared" si="0"/>
        <v>0</v>
      </c>
      <c r="G25" s="76"/>
      <c r="H25" s="76"/>
      <c r="I25" s="76"/>
      <c r="J25" s="76"/>
      <c r="K25" s="76"/>
      <c r="L25" s="76"/>
    </row>
    <row r="26" spans="1:12" ht="33.75">
      <c r="A26" s="590"/>
      <c r="B26" s="606" t="s">
        <v>382</v>
      </c>
      <c r="C26" s="597" t="s">
        <v>5</v>
      </c>
      <c r="D26" s="598">
        <v>1</v>
      </c>
      <c r="E26" s="555"/>
      <c r="F26" s="105">
        <f t="shared" si="0"/>
        <v>0</v>
      </c>
      <c r="G26" s="76"/>
      <c r="H26" s="76"/>
      <c r="I26" s="76"/>
      <c r="J26" s="76"/>
      <c r="K26" s="76"/>
      <c r="L26" s="76"/>
    </row>
    <row r="27" spans="1:12" ht="22.5">
      <c r="A27" s="590"/>
      <c r="B27" s="606" t="s">
        <v>273</v>
      </c>
      <c r="C27" s="597" t="s">
        <v>274</v>
      </c>
      <c r="D27" s="610">
        <v>1</v>
      </c>
      <c r="E27" s="555"/>
      <c r="F27" s="105">
        <f t="shared" si="0"/>
        <v>0</v>
      </c>
      <c r="G27" s="76"/>
      <c r="H27" s="76"/>
      <c r="I27" s="76"/>
      <c r="J27" s="76"/>
      <c r="K27" s="76"/>
      <c r="L27" s="76"/>
    </row>
    <row r="28" spans="1:12">
      <c r="A28" s="599"/>
      <c r="B28" s="611" t="s">
        <v>275</v>
      </c>
      <c r="C28" s="597" t="s">
        <v>5</v>
      </c>
      <c r="D28" s="598">
        <v>1</v>
      </c>
      <c r="E28" s="555"/>
      <c r="F28" s="105">
        <f t="shared" si="0"/>
        <v>0</v>
      </c>
      <c r="G28" s="76"/>
      <c r="H28" s="76"/>
      <c r="I28" s="76"/>
      <c r="J28" s="76"/>
      <c r="K28" s="76"/>
      <c r="L28" s="76"/>
    </row>
    <row r="29" spans="1:12">
      <c r="A29" s="586" t="s">
        <v>1558</v>
      </c>
      <c r="B29" s="587" t="s">
        <v>276</v>
      </c>
      <c r="C29" s="600"/>
      <c r="D29" s="588"/>
      <c r="E29" s="551"/>
      <c r="F29" s="122"/>
      <c r="G29" s="76"/>
      <c r="H29" s="76"/>
      <c r="I29" s="76"/>
      <c r="J29" s="76"/>
      <c r="K29" s="76"/>
      <c r="L29" s="76"/>
    </row>
    <row r="30" spans="1:12" ht="78.75">
      <c r="A30" s="590"/>
      <c r="B30" s="591" t="s">
        <v>1550</v>
      </c>
      <c r="C30" s="601"/>
      <c r="D30" s="602"/>
      <c r="E30" s="552"/>
      <c r="F30" s="124"/>
      <c r="G30" s="76"/>
      <c r="H30" s="76"/>
      <c r="I30" s="76"/>
      <c r="J30" s="76"/>
      <c r="K30" s="76"/>
      <c r="L30" s="76"/>
    </row>
    <row r="31" spans="1:12" ht="45">
      <c r="A31" s="590"/>
      <c r="B31" s="603" t="s">
        <v>1818</v>
      </c>
      <c r="C31" s="612"/>
      <c r="D31" s="613"/>
      <c r="E31" s="553"/>
      <c r="F31" s="127"/>
      <c r="G31" s="76"/>
      <c r="H31" s="76"/>
      <c r="I31" s="76"/>
      <c r="J31" s="76"/>
      <c r="K31" s="76"/>
      <c r="L31" s="76"/>
    </row>
    <row r="32" spans="1:12">
      <c r="A32" s="590"/>
      <c r="B32" s="609" t="s">
        <v>269</v>
      </c>
      <c r="C32" s="597"/>
      <c r="D32" s="598"/>
      <c r="E32" s="558"/>
      <c r="F32" s="105"/>
      <c r="G32" s="76"/>
      <c r="H32" s="76"/>
      <c r="I32" s="76"/>
      <c r="J32" s="76"/>
      <c r="K32" s="76"/>
      <c r="L32" s="76"/>
    </row>
    <row r="33" spans="1:12" ht="22.5">
      <c r="A33" s="590"/>
      <c r="B33" s="609" t="s">
        <v>277</v>
      </c>
      <c r="C33" s="597" t="s">
        <v>5</v>
      </c>
      <c r="D33" s="598">
        <v>1</v>
      </c>
      <c r="E33" s="555"/>
      <c r="F33" s="105">
        <f>D33*E33</f>
        <v>0</v>
      </c>
      <c r="G33" s="76"/>
      <c r="H33" s="76"/>
      <c r="I33" s="76"/>
      <c r="J33" s="76"/>
      <c r="K33" s="76"/>
      <c r="L33" s="76"/>
    </row>
    <row r="34" spans="1:12" ht="33.75">
      <c r="A34" s="590"/>
      <c r="B34" s="609" t="s">
        <v>377</v>
      </c>
      <c r="C34" s="597" t="s">
        <v>5</v>
      </c>
      <c r="D34" s="598">
        <v>1</v>
      </c>
      <c r="E34" s="555"/>
      <c r="F34" s="105">
        <f t="shared" ref="F34:F49" si="1">D34*E34</f>
        <v>0</v>
      </c>
      <c r="G34" s="76"/>
      <c r="H34" s="76"/>
      <c r="I34" s="76"/>
      <c r="J34" s="76"/>
      <c r="K34" s="76"/>
      <c r="L34" s="76"/>
    </row>
    <row r="35" spans="1:12" ht="33.75">
      <c r="A35" s="590"/>
      <c r="B35" s="606" t="s">
        <v>378</v>
      </c>
      <c r="C35" s="597" t="s">
        <v>5</v>
      </c>
      <c r="D35" s="610">
        <v>2</v>
      </c>
      <c r="E35" s="555"/>
      <c r="F35" s="105">
        <f t="shared" si="1"/>
        <v>0</v>
      </c>
      <c r="G35" s="76"/>
      <c r="H35" s="76"/>
      <c r="I35" s="76"/>
      <c r="J35" s="76"/>
      <c r="K35" s="76"/>
      <c r="L35" s="76"/>
    </row>
    <row r="36" spans="1:12" ht="33.75">
      <c r="A36" s="590"/>
      <c r="B36" s="606" t="s">
        <v>379</v>
      </c>
      <c r="C36" s="597" t="s">
        <v>5</v>
      </c>
      <c r="D36" s="610">
        <v>1</v>
      </c>
      <c r="E36" s="555"/>
      <c r="F36" s="105">
        <f t="shared" si="1"/>
        <v>0</v>
      </c>
      <c r="G36" s="76"/>
      <c r="H36" s="76"/>
      <c r="I36" s="76"/>
      <c r="J36" s="76"/>
      <c r="K36" s="76"/>
      <c r="L36" s="76"/>
    </row>
    <row r="37" spans="1:12" ht="33.75">
      <c r="A37" s="590"/>
      <c r="B37" s="606" t="s">
        <v>383</v>
      </c>
      <c r="C37" s="597" t="s">
        <v>5</v>
      </c>
      <c r="D37" s="598">
        <v>2</v>
      </c>
      <c r="E37" s="555"/>
      <c r="F37" s="105">
        <f t="shared" si="1"/>
        <v>0</v>
      </c>
      <c r="G37" s="76"/>
      <c r="H37" s="76"/>
      <c r="I37" s="76"/>
      <c r="J37" s="76"/>
      <c r="K37" s="76"/>
      <c r="L37" s="76"/>
    </row>
    <row r="38" spans="1:12" ht="45">
      <c r="A38" s="590"/>
      <c r="B38" s="606" t="s">
        <v>270</v>
      </c>
      <c r="C38" s="597" t="s">
        <v>5</v>
      </c>
      <c r="D38" s="598">
        <v>1</v>
      </c>
      <c r="E38" s="555"/>
      <c r="F38" s="105">
        <f t="shared" si="1"/>
        <v>0</v>
      </c>
      <c r="G38" s="76"/>
      <c r="H38" s="76"/>
      <c r="I38" s="76"/>
      <c r="J38" s="76"/>
      <c r="K38" s="76"/>
      <c r="L38" s="76"/>
    </row>
    <row r="39" spans="1:12" ht="45">
      <c r="A39" s="590"/>
      <c r="B39" s="511" t="s">
        <v>278</v>
      </c>
      <c r="C39" s="597" t="s">
        <v>5</v>
      </c>
      <c r="D39" s="598">
        <v>1</v>
      </c>
      <c r="E39" s="555"/>
      <c r="F39" s="105">
        <f t="shared" si="1"/>
        <v>0</v>
      </c>
      <c r="G39" s="76"/>
      <c r="H39" s="76"/>
      <c r="I39" s="76"/>
      <c r="J39" s="76"/>
      <c r="K39" s="76"/>
      <c r="L39" s="76"/>
    </row>
    <row r="40" spans="1:12" ht="22.5">
      <c r="A40" s="590"/>
      <c r="B40" s="606" t="s">
        <v>279</v>
      </c>
      <c r="C40" s="597" t="s">
        <v>5</v>
      </c>
      <c r="D40" s="598">
        <v>1</v>
      </c>
      <c r="E40" s="555"/>
      <c r="F40" s="105">
        <f t="shared" si="1"/>
        <v>0</v>
      </c>
      <c r="G40" s="76"/>
      <c r="H40" s="76"/>
      <c r="I40" s="76"/>
      <c r="J40" s="76"/>
      <c r="K40" s="76"/>
      <c r="L40" s="76"/>
    </row>
    <row r="41" spans="1:12" ht="33.75">
      <c r="A41" s="590"/>
      <c r="B41" s="606" t="s">
        <v>380</v>
      </c>
      <c r="C41" s="597" t="s">
        <v>5</v>
      </c>
      <c r="D41" s="610">
        <v>1</v>
      </c>
      <c r="E41" s="555"/>
      <c r="F41" s="105">
        <f t="shared" si="1"/>
        <v>0</v>
      </c>
      <c r="G41" s="76"/>
      <c r="H41" s="76"/>
      <c r="I41" s="76"/>
      <c r="J41" s="76"/>
      <c r="K41" s="76"/>
      <c r="L41" s="76"/>
    </row>
    <row r="42" spans="1:12" ht="33.75">
      <c r="A42" s="590"/>
      <c r="B42" s="611" t="s">
        <v>381</v>
      </c>
      <c r="C42" s="597" t="s">
        <v>5</v>
      </c>
      <c r="D42" s="598">
        <v>1</v>
      </c>
      <c r="E42" s="555"/>
      <c r="F42" s="105">
        <f t="shared" si="1"/>
        <v>0</v>
      </c>
      <c r="G42" s="76"/>
      <c r="H42" s="76"/>
      <c r="I42" s="76"/>
      <c r="J42" s="76"/>
      <c r="K42" s="76"/>
      <c r="L42" s="76"/>
    </row>
    <row r="43" spans="1:12" ht="33.75">
      <c r="A43" s="590"/>
      <c r="B43" s="587" t="s">
        <v>384</v>
      </c>
      <c r="C43" s="597" t="s">
        <v>5</v>
      </c>
      <c r="D43" s="598">
        <v>1</v>
      </c>
      <c r="E43" s="555"/>
      <c r="F43" s="105">
        <f t="shared" si="1"/>
        <v>0</v>
      </c>
      <c r="G43" s="76"/>
      <c r="H43" s="76"/>
      <c r="I43" s="76"/>
      <c r="J43" s="76"/>
      <c r="K43" s="76"/>
      <c r="L43" s="76"/>
    </row>
    <row r="44" spans="1:12" ht="22.5">
      <c r="A44" s="590"/>
      <c r="B44" s="591" t="s">
        <v>280</v>
      </c>
      <c r="C44" s="597" t="s">
        <v>5</v>
      </c>
      <c r="D44" s="598">
        <v>1</v>
      </c>
      <c r="E44" s="555"/>
      <c r="F44" s="105">
        <f t="shared" si="1"/>
        <v>0</v>
      </c>
      <c r="G44" s="76"/>
      <c r="H44" s="76"/>
      <c r="I44" s="76"/>
      <c r="J44" s="76"/>
      <c r="K44" s="76"/>
      <c r="L44" s="76"/>
    </row>
    <row r="45" spans="1:12" ht="22.5">
      <c r="A45" s="590"/>
      <c r="B45" s="603" t="s">
        <v>281</v>
      </c>
      <c r="C45" s="597" t="s">
        <v>5</v>
      </c>
      <c r="D45" s="598">
        <v>1</v>
      </c>
      <c r="E45" s="555"/>
      <c r="F45" s="105">
        <f t="shared" si="1"/>
        <v>0</v>
      </c>
      <c r="G45" s="76"/>
      <c r="H45" s="76"/>
      <c r="I45" s="76"/>
      <c r="J45" s="76"/>
      <c r="K45" s="76"/>
      <c r="L45" s="76"/>
    </row>
    <row r="46" spans="1:12">
      <c r="A46" s="590"/>
      <c r="B46" s="606" t="s">
        <v>272</v>
      </c>
      <c r="C46" s="597" t="s">
        <v>5</v>
      </c>
      <c r="D46" s="598">
        <v>1</v>
      </c>
      <c r="E46" s="555"/>
      <c r="F46" s="105">
        <f t="shared" si="1"/>
        <v>0</v>
      </c>
      <c r="G46" s="76"/>
      <c r="H46" s="76"/>
      <c r="I46" s="76"/>
      <c r="J46" s="76"/>
      <c r="K46" s="76"/>
      <c r="L46" s="76"/>
    </row>
    <row r="47" spans="1:12" ht="33.75">
      <c r="A47" s="590"/>
      <c r="B47" s="609" t="s">
        <v>382</v>
      </c>
      <c r="C47" s="597" t="s">
        <v>5</v>
      </c>
      <c r="D47" s="598">
        <v>1</v>
      </c>
      <c r="E47" s="555"/>
      <c r="F47" s="105">
        <f t="shared" si="1"/>
        <v>0</v>
      </c>
      <c r="G47" s="76"/>
      <c r="H47" s="76"/>
      <c r="I47" s="76"/>
      <c r="J47" s="76"/>
      <c r="K47" s="76"/>
      <c r="L47" s="76"/>
    </row>
    <row r="48" spans="1:12" ht="22.5">
      <c r="A48" s="590"/>
      <c r="B48" s="609" t="s">
        <v>273</v>
      </c>
      <c r="C48" s="597" t="s">
        <v>274</v>
      </c>
      <c r="D48" s="598">
        <v>1</v>
      </c>
      <c r="E48" s="555"/>
      <c r="F48" s="105">
        <f t="shared" si="1"/>
        <v>0</v>
      </c>
      <c r="G48" s="76"/>
      <c r="H48" s="76"/>
      <c r="I48" s="76"/>
      <c r="J48" s="76"/>
      <c r="K48" s="76"/>
      <c r="L48" s="76"/>
    </row>
    <row r="49" spans="1:12">
      <c r="A49" s="590"/>
      <c r="B49" s="609" t="s">
        <v>282</v>
      </c>
      <c r="C49" s="597" t="s">
        <v>5</v>
      </c>
      <c r="D49" s="598">
        <v>1</v>
      </c>
      <c r="E49" s="555"/>
      <c r="F49" s="105">
        <f t="shared" si="1"/>
        <v>0</v>
      </c>
      <c r="G49" s="76"/>
      <c r="H49" s="76"/>
      <c r="I49" s="76"/>
      <c r="J49" s="76"/>
      <c r="K49" s="76"/>
      <c r="L49" s="76"/>
    </row>
    <row r="50" spans="1:12">
      <c r="A50" s="586" t="s">
        <v>1559</v>
      </c>
      <c r="B50" s="587" t="s">
        <v>642</v>
      </c>
      <c r="C50" s="600"/>
      <c r="D50" s="588"/>
      <c r="E50" s="551"/>
      <c r="F50" s="122"/>
      <c r="G50" s="76"/>
      <c r="H50" s="76"/>
      <c r="I50" s="76"/>
      <c r="J50" s="76"/>
      <c r="K50" s="76"/>
      <c r="L50" s="76"/>
    </row>
    <row r="51" spans="1:12" ht="78.75">
      <c r="A51" s="590"/>
      <c r="B51" s="591" t="s">
        <v>1551</v>
      </c>
      <c r="C51" s="601"/>
      <c r="D51" s="602"/>
      <c r="E51" s="552"/>
      <c r="F51" s="124"/>
      <c r="G51" s="76"/>
      <c r="H51" s="76"/>
      <c r="I51" s="76"/>
      <c r="J51" s="76"/>
      <c r="K51" s="76"/>
      <c r="L51" s="76"/>
    </row>
    <row r="52" spans="1:12" ht="45">
      <c r="A52" s="590"/>
      <c r="B52" s="603" t="s">
        <v>1818</v>
      </c>
      <c r="C52" s="612"/>
      <c r="D52" s="613"/>
      <c r="E52" s="553"/>
      <c r="F52" s="127"/>
      <c r="G52" s="76"/>
      <c r="H52" s="76"/>
      <c r="I52" s="76"/>
      <c r="J52" s="76"/>
      <c r="K52" s="76"/>
      <c r="L52" s="76"/>
    </row>
    <row r="53" spans="1:12">
      <c r="A53" s="590"/>
      <c r="B53" s="609" t="s">
        <v>269</v>
      </c>
      <c r="C53" s="597"/>
      <c r="D53" s="598"/>
      <c r="E53" s="558"/>
      <c r="F53" s="105"/>
      <c r="G53" s="76"/>
      <c r="H53" s="76"/>
      <c r="I53" s="76"/>
      <c r="J53" s="76"/>
      <c r="K53" s="76"/>
      <c r="L53" s="76"/>
    </row>
    <row r="54" spans="1:12" ht="33.75">
      <c r="A54" s="590"/>
      <c r="B54" s="609" t="s">
        <v>377</v>
      </c>
      <c r="C54" s="597" t="s">
        <v>5</v>
      </c>
      <c r="D54" s="598">
        <v>1</v>
      </c>
      <c r="E54" s="555"/>
      <c r="F54" s="105">
        <f>D54*E54</f>
        <v>0</v>
      </c>
      <c r="G54" s="76"/>
      <c r="H54" s="76"/>
      <c r="I54" s="76"/>
      <c r="J54" s="76"/>
      <c r="K54" s="76"/>
      <c r="L54" s="76"/>
    </row>
    <row r="55" spans="1:12" ht="33.75">
      <c r="A55" s="590"/>
      <c r="B55" s="606" t="s">
        <v>383</v>
      </c>
      <c r="C55" s="597" t="s">
        <v>5</v>
      </c>
      <c r="D55" s="610">
        <v>3</v>
      </c>
      <c r="E55" s="555"/>
      <c r="F55" s="105">
        <f t="shared" ref="F55:F70" si="2">D55*E55</f>
        <v>0</v>
      </c>
      <c r="G55" s="76"/>
      <c r="H55" s="76"/>
      <c r="I55" s="76"/>
      <c r="J55" s="76"/>
      <c r="K55" s="76"/>
      <c r="L55" s="76"/>
    </row>
    <row r="56" spans="1:12" ht="45">
      <c r="A56" s="590"/>
      <c r="B56" s="606" t="s">
        <v>270</v>
      </c>
      <c r="C56" s="597" t="s">
        <v>5</v>
      </c>
      <c r="D56" s="610">
        <v>1</v>
      </c>
      <c r="E56" s="555"/>
      <c r="F56" s="105">
        <f t="shared" si="2"/>
        <v>0</v>
      </c>
      <c r="G56" s="76"/>
      <c r="H56" s="76"/>
      <c r="I56" s="76"/>
      <c r="J56" s="76"/>
      <c r="K56" s="76"/>
      <c r="L56" s="76"/>
    </row>
    <row r="57" spans="1:12" ht="45">
      <c r="A57" s="590"/>
      <c r="B57" s="606" t="s">
        <v>643</v>
      </c>
      <c r="C57" s="597" t="s">
        <v>5</v>
      </c>
      <c r="D57" s="598">
        <v>4</v>
      </c>
      <c r="E57" s="555"/>
      <c r="F57" s="105">
        <f t="shared" si="2"/>
        <v>0</v>
      </c>
      <c r="G57" s="76"/>
      <c r="H57" s="76"/>
      <c r="I57" s="76"/>
      <c r="J57" s="76"/>
      <c r="K57" s="76"/>
      <c r="L57" s="76"/>
    </row>
    <row r="58" spans="1:12" ht="45">
      <c r="A58" s="590"/>
      <c r="B58" s="606" t="s">
        <v>278</v>
      </c>
      <c r="C58" s="597" t="s">
        <v>5</v>
      </c>
      <c r="D58" s="598">
        <v>1</v>
      </c>
      <c r="E58" s="555"/>
      <c r="F58" s="105">
        <f t="shared" si="2"/>
        <v>0</v>
      </c>
      <c r="G58" s="76"/>
      <c r="H58" s="76"/>
      <c r="I58" s="76"/>
      <c r="J58" s="76"/>
      <c r="K58" s="76"/>
      <c r="L58" s="76"/>
    </row>
    <row r="59" spans="1:12" ht="22.5">
      <c r="A59" s="590"/>
      <c r="B59" s="511" t="s">
        <v>279</v>
      </c>
      <c r="C59" s="597" t="s">
        <v>5</v>
      </c>
      <c r="D59" s="598">
        <v>2</v>
      </c>
      <c r="E59" s="555"/>
      <c r="F59" s="105">
        <f t="shared" si="2"/>
        <v>0</v>
      </c>
      <c r="G59" s="76"/>
      <c r="H59" s="76"/>
      <c r="I59" s="76"/>
      <c r="J59" s="76"/>
      <c r="K59" s="76"/>
      <c r="L59" s="76"/>
    </row>
    <row r="60" spans="1:12" ht="33.75">
      <c r="A60" s="590"/>
      <c r="B60" s="606" t="s">
        <v>380</v>
      </c>
      <c r="C60" s="597" t="s">
        <v>5</v>
      </c>
      <c r="D60" s="598">
        <v>1</v>
      </c>
      <c r="E60" s="555"/>
      <c r="F60" s="105">
        <f t="shared" si="2"/>
        <v>0</v>
      </c>
      <c r="G60" s="76"/>
      <c r="H60" s="76"/>
      <c r="I60" s="76"/>
      <c r="J60" s="76"/>
      <c r="K60" s="76"/>
      <c r="L60" s="76"/>
    </row>
    <row r="61" spans="1:12" ht="33.75">
      <c r="A61" s="590"/>
      <c r="B61" s="606" t="s">
        <v>381</v>
      </c>
      <c r="C61" s="597" t="s">
        <v>5</v>
      </c>
      <c r="D61" s="610">
        <v>1</v>
      </c>
      <c r="E61" s="555"/>
      <c r="F61" s="105">
        <f t="shared" si="2"/>
        <v>0</v>
      </c>
      <c r="G61" s="76"/>
      <c r="H61" s="76"/>
      <c r="I61" s="76"/>
      <c r="J61" s="76"/>
      <c r="K61" s="76"/>
      <c r="L61" s="76"/>
    </row>
    <row r="62" spans="1:12" ht="22.5">
      <c r="A62" s="590"/>
      <c r="B62" s="611" t="s">
        <v>384</v>
      </c>
      <c r="C62" s="597" t="s">
        <v>5</v>
      </c>
      <c r="D62" s="598">
        <v>1</v>
      </c>
      <c r="E62" s="555"/>
      <c r="F62" s="105">
        <f t="shared" si="2"/>
        <v>0</v>
      </c>
      <c r="G62" s="76"/>
      <c r="H62" s="76"/>
      <c r="I62" s="76"/>
      <c r="J62" s="76"/>
      <c r="K62" s="76"/>
      <c r="L62" s="76"/>
    </row>
    <row r="63" spans="1:12" ht="22.5">
      <c r="A63" s="590"/>
      <c r="B63" s="587" t="s">
        <v>280</v>
      </c>
      <c r="C63" s="597" t="s">
        <v>5</v>
      </c>
      <c r="D63" s="598">
        <v>1</v>
      </c>
      <c r="E63" s="555"/>
      <c r="F63" s="105">
        <f t="shared" si="2"/>
        <v>0</v>
      </c>
      <c r="G63" s="76"/>
      <c r="H63" s="76"/>
      <c r="I63" s="76"/>
      <c r="J63" s="76"/>
      <c r="K63" s="76"/>
      <c r="L63" s="76"/>
    </row>
    <row r="64" spans="1:12" ht="22.5">
      <c r="A64" s="590"/>
      <c r="B64" s="591" t="s">
        <v>644</v>
      </c>
      <c r="C64" s="597" t="s">
        <v>5</v>
      </c>
      <c r="D64" s="598">
        <v>4</v>
      </c>
      <c r="E64" s="555"/>
      <c r="F64" s="105">
        <f t="shared" si="2"/>
        <v>0</v>
      </c>
      <c r="G64" s="76"/>
      <c r="H64" s="76"/>
      <c r="I64" s="76"/>
      <c r="J64" s="76"/>
      <c r="K64" s="76"/>
      <c r="L64" s="76"/>
    </row>
    <row r="65" spans="1:12" ht="22.5">
      <c r="A65" s="590"/>
      <c r="B65" s="603" t="s">
        <v>281</v>
      </c>
      <c r="C65" s="597" t="s">
        <v>5</v>
      </c>
      <c r="D65" s="598">
        <v>3</v>
      </c>
      <c r="E65" s="555"/>
      <c r="F65" s="105">
        <f t="shared" si="2"/>
        <v>0</v>
      </c>
      <c r="G65" s="76"/>
      <c r="H65" s="76"/>
      <c r="I65" s="76"/>
      <c r="J65" s="76"/>
      <c r="K65" s="76"/>
      <c r="L65" s="76"/>
    </row>
    <row r="66" spans="1:12">
      <c r="A66" s="590"/>
      <c r="B66" s="606" t="s">
        <v>272</v>
      </c>
      <c r="C66" s="597" t="s">
        <v>5</v>
      </c>
      <c r="D66" s="598">
        <v>1</v>
      </c>
      <c r="E66" s="555"/>
      <c r="F66" s="105">
        <f t="shared" si="2"/>
        <v>0</v>
      </c>
      <c r="G66" s="76"/>
      <c r="H66" s="76"/>
      <c r="I66" s="76"/>
      <c r="J66" s="76"/>
      <c r="K66" s="76"/>
      <c r="L66" s="76"/>
    </row>
    <row r="67" spans="1:12" ht="33.75">
      <c r="A67" s="590"/>
      <c r="B67" s="609" t="s">
        <v>382</v>
      </c>
      <c r="C67" s="597" t="s">
        <v>5</v>
      </c>
      <c r="D67" s="598">
        <v>1</v>
      </c>
      <c r="E67" s="555"/>
      <c r="F67" s="105">
        <f t="shared" si="2"/>
        <v>0</v>
      </c>
      <c r="G67" s="76"/>
      <c r="H67" s="76"/>
      <c r="I67" s="76"/>
      <c r="J67" s="76"/>
      <c r="K67" s="76"/>
      <c r="L67" s="76"/>
    </row>
    <row r="68" spans="1:12" ht="22.5">
      <c r="A68" s="590"/>
      <c r="B68" s="609" t="s">
        <v>273</v>
      </c>
      <c r="C68" s="597" t="s">
        <v>274</v>
      </c>
      <c r="D68" s="598">
        <v>1</v>
      </c>
      <c r="E68" s="555"/>
      <c r="F68" s="105">
        <f t="shared" si="2"/>
        <v>0</v>
      </c>
      <c r="G68" s="76"/>
      <c r="H68" s="76"/>
      <c r="I68" s="76"/>
      <c r="J68" s="76"/>
      <c r="K68" s="76"/>
      <c r="L68" s="76"/>
    </row>
    <row r="69" spans="1:12" s="180" customFormat="1">
      <c r="A69" s="590"/>
      <c r="B69" s="609" t="s">
        <v>1045</v>
      </c>
      <c r="C69" s="597" t="s">
        <v>274</v>
      </c>
      <c r="D69" s="598">
        <v>8</v>
      </c>
      <c r="E69" s="555"/>
      <c r="F69" s="105">
        <f t="shared" si="2"/>
        <v>0</v>
      </c>
    </row>
    <row r="70" spans="1:12" s="180" customFormat="1">
      <c r="A70" s="590"/>
      <c r="B70" s="511" t="s">
        <v>645</v>
      </c>
      <c r="C70" s="597" t="s">
        <v>5</v>
      </c>
      <c r="D70" s="598">
        <v>1</v>
      </c>
      <c r="E70" s="555"/>
      <c r="F70" s="105">
        <f t="shared" si="2"/>
        <v>0</v>
      </c>
    </row>
    <row r="71" spans="1:12">
      <c r="A71" s="586" t="s">
        <v>1560</v>
      </c>
      <c r="B71" s="587" t="s">
        <v>646</v>
      </c>
      <c r="C71" s="600"/>
      <c r="D71" s="588"/>
      <c r="E71" s="551"/>
      <c r="F71" s="122"/>
      <c r="G71" s="76"/>
      <c r="H71" s="76"/>
      <c r="I71" s="76"/>
      <c r="J71" s="76"/>
      <c r="K71" s="76"/>
      <c r="L71" s="76"/>
    </row>
    <row r="72" spans="1:12" ht="78.75">
      <c r="A72" s="590"/>
      <c r="B72" s="591" t="s">
        <v>1552</v>
      </c>
      <c r="C72" s="601"/>
      <c r="D72" s="602"/>
      <c r="E72" s="552"/>
      <c r="F72" s="124"/>
      <c r="G72" s="76"/>
      <c r="H72" s="76"/>
      <c r="I72" s="76"/>
      <c r="J72" s="76"/>
      <c r="K72" s="76"/>
      <c r="L72" s="76"/>
    </row>
    <row r="73" spans="1:12" ht="56.25">
      <c r="A73" s="590"/>
      <c r="B73" s="603" t="s">
        <v>268</v>
      </c>
      <c r="C73" s="601"/>
      <c r="D73" s="602"/>
      <c r="E73" s="552"/>
      <c r="F73" s="124"/>
      <c r="G73" s="76"/>
      <c r="H73" s="76"/>
      <c r="I73" s="76"/>
      <c r="J73" s="76"/>
      <c r="K73" s="76"/>
      <c r="L73" s="76"/>
    </row>
    <row r="74" spans="1:12">
      <c r="A74" s="590"/>
      <c r="B74" s="609"/>
      <c r="C74" s="597"/>
      <c r="D74" s="598"/>
      <c r="E74" s="558"/>
      <c r="F74" s="105"/>
      <c r="G74" s="76"/>
      <c r="H74" s="76"/>
      <c r="I74" s="76"/>
      <c r="J74" s="76"/>
      <c r="K74" s="76"/>
      <c r="L74" s="76"/>
    </row>
    <row r="75" spans="1:12">
      <c r="A75" s="590"/>
      <c r="B75" s="609" t="s">
        <v>269</v>
      </c>
      <c r="C75" s="597"/>
      <c r="D75" s="598"/>
      <c r="E75" s="558"/>
      <c r="F75" s="105"/>
      <c r="G75" s="76"/>
      <c r="H75" s="76"/>
      <c r="I75" s="76"/>
      <c r="J75" s="76"/>
      <c r="K75" s="76"/>
      <c r="L75" s="76"/>
    </row>
    <row r="76" spans="1:12" ht="33.75">
      <c r="A76" s="590"/>
      <c r="B76" s="609" t="s">
        <v>377</v>
      </c>
      <c r="C76" s="597" t="s">
        <v>5</v>
      </c>
      <c r="D76" s="598">
        <v>1</v>
      </c>
      <c r="E76" s="555"/>
      <c r="F76" s="105">
        <f>D76*E76</f>
        <v>0</v>
      </c>
      <c r="G76" s="76"/>
      <c r="H76" s="76"/>
      <c r="I76" s="76"/>
      <c r="J76" s="76"/>
      <c r="K76" s="76"/>
      <c r="L76" s="76"/>
    </row>
    <row r="77" spans="1:12" ht="45">
      <c r="A77" s="590"/>
      <c r="B77" s="606" t="s">
        <v>270</v>
      </c>
      <c r="C77" s="597" t="s">
        <v>5</v>
      </c>
      <c r="D77" s="610">
        <v>5</v>
      </c>
      <c r="E77" s="555"/>
      <c r="F77" s="105">
        <f t="shared" ref="F77:F85" si="3">D77*E77</f>
        <v>0</v>
      </c>
      <c r="G77" s="76"/>
      <c r="H77" s="76"/>
      <c r="I77" s="76"/>
      <c r="J77" s="76"/>
      <c r="K77" s="76"/>
      <c r="L77" s="76"/>
    </row>
    <row r="78" spans="1:12" ht="45">
      <c r="A78" s="590"/>
      <c r="B78" s="606" t="s">
        <v>643</v>
      </c>
      <c r="C78" s="597" t="s">
        <v>5</v>
      </c>
      <c r="D78" s="610">
        <v>1</v>
      </c>
      <c r="E78" s="555"/>
      <c r="F78" s="105">
        <f t="shared" si="3"/>
        <v>0</v>
      </c>
      <c r="G78" s="76"/>
      <c r="H78" s="76"/>
      <c r="I78" s="76"/>
      <c r="J78" s="76"/>
      <c r="K78" s="76"/>
      <c r="L78" s="76"/>
    </row>
    <row r="79" spans="1:12" ht="45">
      <c r="A79" s="590"/>
      <c r="B79" s="606" t="s">
        <v>647</v>
      </c>
      <c r="C79" s="597" t="s">
        <v>5</v>
      </c>
      <c r="D79" s="598">
        <v>1</v>
      </c>
      <c r="E79" s="555"/>
      <c r="F79" s="105">
        <f t="shared" si="3"/>
        <v>0</v>
      </c>
      <c r="G79" s="76"/>
      <c r="H79" s="76"/>
      <c r="I79" s="76"/>
      <c r="J79" s="76"/>
      <c r="K79" s="76"/>
      <c r="L79" s="76"/>
    </row>
    <row r="80" spans="1:12" ht="22.5">
      <c r="A80" s="590"/>
      <c r="B80" s="606" t="s">
        <v>279</v>
      </c>
      <c r="C80" s="597" t="s">
        <v>5</v>
      </c>
      <c r="D80" s="598">
        <v>1</v>
      </c>
      <c r="E80" s="555"/>
      <c r="F80" s="105">
        <f t="shared" si="3"/>
        <v>0</v>
      </c>
      <c r="G80" s="76"/>
      <c r="H80" s="76"/>
      <c r="I80" s="76"/>
      <c r="J80" s="76"/>
      <c r="K80" s="76"/>
      <c r="L80" s="76"/>
    </row>
    <row r="81" spans="1:12" ht="33.75">
      <c r="A81" s="590"/>
      <c r="B81" s="511" t="s">
        <v>380</v>
      </c>
      <c r="C81" s="597" t="s">
        <v>5</v>
      </c>
      <c r="D81" s="598">
        <v>1</v>
      </c>
      <c r="E81" s="555"/>
      <c r="F81" s="105">
        <f t="shared" si="3"/>
        <v>0</v>
      </c>
      <c r="G81" s="76"/>
      <c r="H81" s="76"/>
      <c r="I81" s="76"/>
      <c r="J81" s="76"/>
      <c r="K81" s="76"/>
      <c r="L81" s="76"/>
    </row>
    <row r="82" spans="1:12" ht="33.75">
      <c r="A82" s="590"/>
      <c r="B82" s="606" t="s">
        <v>381</v>
      </c>
      <c r="C82" s="597" t="s">
        <v>5</v>
      </c>
      <c r="D82" s="598">
        <v>1</v>
      </c>
      <c r="E82" s="555"/>
      <c r="F82" s="105">
        <f t="shared" si="3"/>
        <v>0</v>
      </c>
      <c r="G82" s="76"/>
      <c r="H82" s="76"/>
      <c r="I82" s="76"/>
      <c r="J82" s="76"/>
      <c r="K82" s="76"/>
      <c r="L82" s="76"/>
    </row>
    <row r="83" spans="1:12" ht="22.5">
      <c r="A83" s="590"/>
      <c r="B83" s="606" t="s">
        <v>648</v>
      </c>
      <c r="C83" s="597" t="s">
        <v>5</v>
      </c>
      <c r="D83" s="610">
        <v>5</v>
      </c>
      <c r="E83" s="555"/>
      <c r="F83" s="105">
        <f t="shared" si="3"/>
        <v>0</v>
      </c>
      <c r="G83" s="76"/>
      <c r="H83" s="76"/>
      <c r="I83" s="76"/>
      <c r="J83" s="76"/>
      <c r="K83" s="76"/>
      <c r="L83" s="76"/>
    </row>
    <row r="84" spans="1:12" ht="22.5">
      <c r="A84" s="590"/>
      <c r="B84" s="611" t="s">
        <v>273</v>
      </c>
      <c r="C84" s="597" t="s">
        <v>274</v>
      </c>
      <c r="D84" s="598">
        <v>1</v>
      </c>
      <c r="E84" s="555"/>
      <c r="F84" s="105">
        <f t="shared" si="3"/>
        <v>0</v>
      </c>
      <c r="G84" s="76"/>
      <c r="H84" s="76"/>
      <c r="I84" s="76"/>
      <c r="J84" s="76"/>
      <c r="K84" s="76"/>
      <c r="L84" s="76"/>
    </row>
    <row r="85" spans="1:12">
      <c r="A85" s="599"/>
      <c r="B85" s="511" t="s">
        <v>649</v>
      </c>
      <c r="C85" s="597" t="s">
        <v>5</v>
      </c>
      <c r="D85" s="598">
        <v>1</v>
      </c>
      <c r="E85" s="555"/>
      <c r="F85" s="105">
        <f t="shared" si="3"/>
        <v>0</v>
      </c>
      <c r="G85" s="76"/>
      <c r="H85" s="76"/>
      <c r="I85" s="76"/>
      <c r="J85" s="76"/>
      <c r="K85" s="76"/>
      <c r="L85" s="76"/>
    </row>
    <row r="86" spans="1:12">
      <c r="A86" s="586" t="s">
        <v>1561</v>
      </c>
      <c r="B86" s="587" t="s">
        <v>650</v>
      </c>
      <c r="C86" s="600"/>
      <c r="D86" s="588"/>
      <c r="E86" s="551"/>
      <c r="F86" s="122"/>
      <c r="G86" s="76"/>
      <c r="H86" s="76"/>
      <c r="I86" s="76"/>
      <c r="J86" s="76"/>
      <c r="K86" s="76"/>
      <c r="L86" s="76"/>
    </row>
    <row r="87" spans="1:12" ht="78.75">
      <c r="A87" s="590"/>
      <c r="B87" s="591" t="s">
        <v>1553</v>
      </c>
      <c r="C87" s="601"/>
      <c r="D87" s="602"/>
      <c r="E87" s="552"/>
      <c r="F87" s="124"/>
      <c r="G87" s="76"/>
      <c r="H87" s="76"/>
      <c r="I87" s="76"/>
      <c r="J87" s="76"/>
      <c r="K87" s="76"/>
      <c r="L87" s="76"/>
    </row>
    <row r="88" spans="1:12" ht="56.25">
      <c r="A88" s="590"/>
      <c r="B88" s="603" t="s">
        <v>268</v>
      </c>
      <c r="C88" s="601"/>
      <c r="D88" s="602"/>
      <c r="E88" s="552"/>
      <c r="F88" s="124"/>
      <c r="G88" s="76"/>
      <c r="H88" s="76"/>
      <c r="I88" s="76"/>
      <c r="J88" s="76"/>
      <c r="K88" s="76"/>
      <c r="L88" s="76"/>
    </row>
    <row r="89" spans="1:12">
      <c r="A89" s="590"/>
      <c r="B89" s="609"/>
      <c r="C89" s="597"/>
      <c r="D89" s="598"/>
      <c r="E89" s="558"/>
      <c r="F89" s="105"/>
      <c r="G89" s="76"/>
      <c r="H89" s="76"/>
      <c r="I89" s="76"/>
      <c r="J89" s="76"/>
      <c r="K89" s="76"/>
      <c r="L89" s="76"/>
    </row>
    <row r="90" spans="1:12">
      <c r="A90" s="590"/>
      <c r="B90" s="609" t="s">
        <v>269</v>
      </c>
      <c r="C90" s="597"/>
      <c r="D90" s="598"/>
      <c r="E90" s="558"/>
      <c r="F90" s="105"/>
      <c r="G90" s="76"/>
      <c r="H90" s="76"/>
      <c r="I90" s="76"/>
      <c r="J90" s="76"/>
      <c r="K90" s="76"/>
      <c r="L90" s="76"/>
    </row>
    <row r="91" spans="1:12" ht="33.75">
      <c r="A91" s="590"/>
      <c r="B91" s="609" t="s">
        <v>377</v>
      </c>
      <c r="C91" s="597" t="s">
        <v>5</v>
      </c>
      <c r="D91" s="598">
        <v>1</v>
      </c>
      <c r="E91" s="555"/>
      <c r="F91" s="105">
        <f>D91*E91</f>
        <v>0</v>
      </c>
      <c r="G91" s="76"/>
      <c r="H91" s="76"/>
      <c r="I91" s="76"/>
      <c r="J91" s="76"/>
      <c r="K91" s="76"/>
      <c r="L91" s="76"/>
    </row>
    <row r="92" spans="1:12" ht="45">
      <c r="A92" s="590"/>
      <c r="B92" s="606" t="s">
        <v>270</v>
      </c>
      <c r="C92" s="597" t="s">
        <v>5</v>
      </c>
      <c r="D92" s="610">
        <v>1</v>
      </c>
      <c r="E92" s="555"/>
      <c r="F92" s="105">
        <f t="shared" ref="F92:F103" si="4">D92*E92</f>
        <v>0</v>
      </c>
      <c r="G92" s="76"/>
      <c r="H92" s="76"/>
      <c r="I92" s="76"/>
      <c r="J92" s="76"/>
      <c r="K92" s="76"/>
      <c r="L92" s="76"/>
    </row>
    <row r="93" spans="1:12" ht="45">
      <c r="A93" s="590"/>
      <c r="B93" s="606" t="s">
        <v>643</v>
      </c>
      <c r="C93" s="597" t="s">
        <v>5</v>
      </c>
      <c r="D93" s="610">
        <v>8</v>
      </c>
      <c r="E93" s="555"/>
      <c r="F93" s="105">
        <f t="shared" si="4"/>
        <v>0</v>
      </c>
      <c r="G93" s="76"/>
      <c r="H93" s="76"/>
      <c r="I93" s="76"/>
      <c r="J93" s="76"/>
      <c r="K93" s="76"/>
      <c r="L93" s="76"/>
    </row>
    <row r="94" spans="1:12" ht="45">
      <c r="A94" s="590"/>
      <c r="B94" s="606" t="s">
        <v>278</v>
      </c>
      <c r="C94" s="597" t="s">
        <v>5</v>
      </c>
      <c r="D94" s="598">
        <v>1</v>
      </c>
      <c r="E94" s="555"/>
      <c r="F94" s="105">
        <f t="shared" si="4"/>
        <v>0</v>
      </c>
      <c r="G94" s="76"/>
      <c r="H94" s="76"/>
      <c r="I94" s="76"/>
      <c r="J94" s="76"/>
      <c r="K94" s="76"/>
      <c r="L94" s="76"/>
    </row>
    <row r="95" spans="1:12" ht="22.5">
      <c r="A95" s="590"/>
      <c r="B95" s="606" t="s">
        <v>279</v>
      </c>
      <c r="C95" s="597" t="s">
        <v>5</v>
      </c>
      <c r="D95" s="598">
        <v>2</v>
      </c>
      <c r="E95" s="555"/>
      <c r="F95" s="105">
        <f t="shared" si="4"/>
        <v>0</v>
      </c>
      <c r="G95" s="76"/>
      <c r="H95" s="76"/>
      <c r="I95" s="76"/>
      <c r="J95" s="76"/>
      <c r="K95" s="76"/>
      <c r="L95" s="76"/>
    </row>
    <row r="96" spans="1:12" ht="33.75">
      <c r="A96" s="590"/>
      <c r="B96" s="511" t="s">
        <v>380</v>
      </c>
      <c r="C96" s="597" t="s">
        <v>5</v>
      </c>
      <c r="D96" s="598">
        <v>1</v>
      </c>
      <c r="E96" s="555"/>
      <c r="F96" s="105">
        <f t="shared" si="4"/>
        <v>0</v>
      </c>
      <c r="G96" s="76"/>
      <c r="H96" s="76"/>
      <c r="I96" s="76"/>
      <c r="J96" s="76"/>
      <c r="K96" s="76"/>
      <c r="L96" s="76"/>
    </row>
    <row r="97" spans="1:12" ht="33.75">
      <c r="A97" s="590"/>
      <c r="B97" s="606" t="s">
        <v>381</v>
      </c>
      <c r="C97" s="597" t="s">
        <v>5</v>
      </c>
      <c r="D97" s="598">
        <v>1</v>
      </c>
      <c r="E97" s="555"/>
      <c r="F97" s="105">
        <f t="shared" si="4"/>
        <v>0</v>
      </c>
      <c r="G97" s="76"/>
      <c r="H97" s="76"/>
      <c r="I97" s="76"/>
      <c r="J97" s="76"/>
      <c r="K97" s="76"/>
      <c r="L97" s="76"/>
    </row>
    <row r="98" spans="1:12" ht="22.5">
      <c r="A98" s="590"/>
      <c r="B98" s="606" t="s">
        <v>384</v>
      </c>
      <c r="C98" s="597" t="s">
        <v>5</v>
      </c>
      <c r="D98" s="610">
        <v>1</v>
      </c>
      <c r="E98" s="555"/>
      <c r="F98" s="105">
        <f t="shared" si="4"/>
        <v>0</v>
      </c>
      <c r="G98" s="76"/>
      <c r="H98" s="76"/>
      <c r="I98" s="76"/>
      <c r="J98" s="76"/>
      <c r="K98" s="76"/>
      <c r="L98" s="76"/>
    </row>
    <row r="99" spans="1:12" ht="22.5">
      <c r="A99" s="590"/>
      <c r="B99" s="611" t="s">
        <v>280</v>
      </c>
      <c r="C99" s="597" t="s">
        <v>5</v>
      </c>
      <c r="D99" s="598">
        <v>1</v>
      </c>
      <c r="E99" s="555"/>
      <c r="F99" s="105">
        <f t="shared" si="4"/>
        <v>0</v>
      </c>
      <c r="G99" s="76"/>
      <c r="H99" s="76"/>
      <c r="I99" s="76"/>
      <c r="J99" s="76"/>
      <c r="K99" s="76"/>
      <c r="L99" s="76"/>
    </row>
    <row r="100" spans="1:12" ht="22.5">
      <c r="A100" s="590"/>
      <c r="B100" s="511" t="s">
        <v>644</v>
      </c>
      <c r="C100" s="597" t="s">
        <v>5</v>
      </c>
      <c r="D100" s="598">
        <v>7</v>
      </c>
      <c r="E100" s="555"/>
      <c r="F100" s="105">
        <f t="shared" si="4"/>
        <v>0</v>
      </c>
      <c r="G100" s="76"/>
      <c r="H100" s="76"/>
      <c r="I100" s="76"/>
      <c r="J100" s="76"/>
      <c r="K100" s="76"/>
      <c r="L100" s="76"/>
    </row>
    <row r="101" spans="1:12" ht="22.5">
      <c r="A101" s="590"/>
      <c r="B101" s="587" t="s">
        <v>281</v>
      </c>
      <c r="C101" s="597" t="s">
        <v>5</v>
      </c>
      <c r="D101" s="598">
        <v>3</v>
      </c>
      <c r="E101" s="555"/>
      <c r="F101" s="105">
        <f t="shared" si="4"/>
        <v>0</v>
      </c>
      <c r="G101" s="76"/>
      <c r="H101" s="76"/>
      <c r="I101" s="76"/>
      <c r="J101" s="76"/>
      <c r="K101" s="76"/>
      <c r="L101" s="76"/>
    </row>
    <row r="102" spans="1:12" ht="22.5">
      <c r="A102" s="590"/>
      <c r="B102" s="591" t="s">
        <v>273</v>
      </c>
      <c r="C102" s="597" t="s">
        <v>274</v>
      </c>
      <c r="D102" s="598">
        <v>1</v>
      </c>
      <c r="E102" s="555"/>
      <c r="F102" s="105">
        <f t="shared" si="4"/>
        <v>0</v>
      </c>
      <c r="G102" s="76"/>
      <c r="H102" s="76"/>
      <c r="I102" s="76"/>
      <c r="J102" s="76"/>
      <c r="K102" s="76"/>
      <c r="L102" s="76"/>
    </row>
    <row r="103" spans="1:12">
      <c r="A103" s="590"/>
      <c r="B103" s="603" t="s">
        <v>651</v>
      </c>
      <c r="C103" s="597" t="s">
        <v>5</v>
      </c>
      <c r="D103" s="598">
        <v>1</v>
      </c>
      <c r="E103" s="555"/>
      <c r="F103" s="105">
        <f t="shared" si="4"/>
        <v>0</v>
      </c>
      <c r="G103" s="76"/>
      <c r="H103" s="76"/>
      <c r="I103" s="76"/>
      <c r="J103" s="76"/>
      <c r="K103" s="76"/>
      <c r="L103" s="76"/>
    </row>
    <row r="104" spans="1:12">
      <c r="A104" s="614"/>
      <c r="B104" s="615"/>
      <c r="C104" s="616"/>
      <c r="D104" s="617"/>
      <c r="E104" s="561"/>
      <c r="F104" s="562"/>
      <c r="G104" s="76"/>
      <c r="H104" s="76"/>
      <c r="I104" s="76"/>
      <c r="J104" s="76"/>
      <c r="K104" s="76"/>
      <c r="L104" s="76"/>
    </row>
    <row r="105" spans="1:12">
      <c r="A105" s="586" t="s">
        <v>1562</v>
      </c>
      <c r="B105" s="587" t="s">
        <v>286</v>
      </c>
      <c r="C105" s="616"/>
      <c r="D105" s="618"/>
      <c r="E105" s="561"/>
      <c r="F105" s="9"/>
      <c r="G105" s="76"/>
      <c r="H105" s="76"/>
      <c r="I105" s="76"/>
      <c r="J105" s="76"/>
      <c r="K105" s="76"/>
      <c r="L105" s="76"/>
    </row>
    <row r="106" spans="1:12" ht="146.25">
      <c r="A106" s="590"/>
      <c r="B106" s="619" t="s">
        <v>287</v>
      </c>
      <c r="C106" s="620"/>
      <c r="D106" s="621"/>
      <c r="E106" s="551"/>
      <c r="F106" s="122"/>
      <c r="G106" s="76"/>
      <c r="H106" s="76"/>
      <c r="I106" s="76"/>
      <c r="J106" s="76"/>
      <c r="K106" s="76"/>
      <c r="L106" s="76"/>
    </row>
    <row r="107" spans="1:12">
      <c r="A107" s="590"/>
      <c r="B107" s="622" t="s">
        <v>288</v>
      </c>
      <c r="C107" s="623"/>
      <c r="D107" s="624"/>
      <c r="E107" s="553"/>
      <c r="F107" s="127"/>
      <c r="G107" s="76"/>
      <c r="H107" s="76"/>
      <c r="I107" s="76"/>
      <c r="J107" s="76"/>
      <c r="K107" s="76"/>
      <c r="L107" s="76"/>
    </row>
    <row r="108" spans="1:12" ht="22.5">
      <c r="A108" s="590"/>
      <c r="B108" s="511" t="s">
        <v>289</v>
      </c>
      <c r="C108" s="625" t="s">
        <v>5</v>
      </c>
      <c r="D108" s="610">
        <v>1</v>
      </c>
      <c r="E108" s="555"/>
      <c r="F108" s="105">
        <f>D108*E108</f>
        <v>0</v>
      </c>
      <c r="G108" s="76"/>
      <c r="H108" s="76"/>
      <c r="I108" s="76"/>
      <c r="J108" s="76"/>
      <c r="K108" s="76"/>
      <c r="L108" s="76"/>
    </row>
    <row r="109" spans="1:12" ht="22.5">
      <c r="A109" s="590"/>
      <c r="B109" s="606" t="s">
        <v>285</v>
      </c>
      <c r="C109" s="625" t="s">
        <v>5</v>
      </c>
      <c r="D109" s="610">
        <v>2</v>
      </c>
      <c r="E109" s="555"/>
      <c r="F109" s="105">
        <f t="shared" ref="F109:F112" si="5">D109*E109</f>
        <v>0</v>
      </c>
      <c r="G109" s="76"/>
      <c r="H109" s="76"/>
      <c r="I109" s="76"/>
      <c r="J109" s="76"/>
      <c r="K109" s="76"/>
      <c r="L109" s="76"/>
    </row>
    <row r="110" spans="1:12" ht="22.5">
      <c r="A110" s="590"/>
      <c r="B110" s="606" t="s">
        <v>284</v>
      </c>
      <c r="C110" s="625" t="s">
        <v>5</v>
      </c>
      <c r="D110" s="610">
        <v>3</v>
      </c>
      <c r="E110" s="555"/>
      <c r="F110" s="105">
        <f t="shared" si="5"/>
        <v>0</v>
      </c>
      <c r="G110" s="76"/>
      <c r="H110" s="76"/>
      <c r="I110" s="76"/>
      <c r="J110" s="76"/>
      <c r="K110" s="76"/>
      <c r="L110" s="76"/>
    </row>
    <row r="111" spans="1:12" ht="22.5">
      <c r="A111" s="590"/>
      <c r="B111" s="606" t="s">
        <v>273</v>
      </c>
      <c r="C111" s="625" t="s">
        <v>274</v>
      </c>
      <c r="D111" s="610">
        <v>1</v>
      </c>
      <c r="E111" s="555"/>
      <c r="F111" s="105">
        <f t="shared" si="5"/>
        <v>0</v>
      </c>
      <c r="G111" s="76"/>
      <c r="H111" s="76"/>
      <c r="I111" s="76"/>
      <c r="J111" s="76"/>
      <c r="K111" s="76"/>
      <c r="L111" s="76"/>
    </row>
    <row r="112" spans="1:12">
      <c r="A112" s="599"/>
      <c r="B112" s="511" t="s">
        <v>290</v>
      </c>
      <c r="C112" s="625" t="s">
        <v>5</v>
      </c>
      <c r="D112" s="598">
        <v>1</v>
      </c>
      <c r="E112" s="555"/>
      <c r="F112" s="105">
        <f t="shared" si="5"/>
        <v>0</v>
      </c>
      <c r="G112" s="76"/>
      <c r="H112" s="76"/>
      <c r="I112" s="76"/>
      <c r="J112" s="76"/>
      <c r="K112" s="76"/>
      <c r="L112" s="76"/>
    </row>
    <row r="113" spans="1:12">
      <c r="A113" s="586" t="s">
        <v>1563</v>
      </c>
      <c r="B113" s="587" t="s">
        <v>291</v>
      </c>
      <c r="C113" s="616"/>
      <c r="D113" s="618"/>
      <c r="E113" s="561"/>
      <c r="F113" s="9"/>
      <c r="G113" s="76"/>
      <c r="H113" s="76"/>
      <c r="I113" s="76"/>
      <c r="J113" s="76"/>
      <c r="K113" s="76"/>
      <c r="L113" s="76"/>
    </row>
    <row r="114" spans="1:12" ht="146.25">
      <c r="A114" s="590"/>
      <c r="B114" s="619" t="s">
        <v>652</v>
      </c>
      <c r="C114" s="620"/>
      <c r="D114" s="621"/>
      <c r="E114" s="551"/>
      <c r="F114" s="122"/>
      <c r="G114" s="76"/>
      <c r="H114" s="76"/>
      <c r="I114" s="76"/>
      <c r="J114" s="76"/>
      <c r="K114" s="76"/>
      <c r="L114" s="76"/>
    </row>
    <row r="115" spans="1:12">
      <c r="A115" s="590"/>
      <c r="B115" s="626"/>
      <c r="C115" s="623"/>
      <c r="D115" s="624"/>
      <c r="E115" s="553"/>
      <c r="F115" s="127"/>
      <c r="G115" s="76"/>
      <c r="H115" s="76"/>
      <c r="I115" s="76"/>
      <c r="J115" s="76"/>
      <c r="K115" s="76"/>
      <c r="L115" s="76"/>
    </row>
    <row r="116" spans="1:12">
      <c r="A116" s="590"/>
      <c r="B116" s="511" t="s">
        <v>288</v>
      </c>
      <c r="C116" s="625"/>
      <c r="D116" s="610"/>
      <c r="E116" s="558"/>
      <c r="F116" s="105"/>
      <c r="G116" s="76"/>
      <c r="H116" s="76"/>
      <c r="I116" s="76"/>
      <c r="J116" s="76"/>
      <c r="K116" s="76"/>
      <c r="L116" s="76"/>
    </row>
    <row r="117" spans="1:12" ht="22.5">
      <c r="A117" s="590"/>
      <c r="B117" s="606" t="s">
        <v>289</v>
      </c>
      <c r="C117" s="625" t="s">
        <v>5</v>
      </c>
      <c r="D117" s="610">
        <v>1</v>
      </c>
      <c r="E117" s="555"/>
      <c r="F117" s="105">
        <f>D117*E117</f>
        <v>0</v>
      </c>
      <c r="G117" s="76"/>
      <c r="H117" s="76"/>
      <c r="I117" s="76"/>
      <c r="J117" s="76"/>
      <c r="K117" s="76"/>
      <c r="L117" s="76"/>
    </row>
    <row r="118" spans="1:12" ht="22.5">
      <c r="A118" s="590"/>
      <c r="B118" s="606" t="s">
        <v>285</v>
      </c>
      <c r="C118" s="625" t="s">
        <v>5</v>
      </c>
      <c r="D118" s="610">
        <v>1</v>
      </c>
      <c r="E118" s="555"/>
      <c r="F118" s="105">
        <f t="shared" ref="F118:F122" si="6">D118*E118</f>
        <v>0</v>
      </c>
      <c r="G118" s="76"/>
      <c r="H118" s="76"/>
      <c r="I118" s="76"/>
      <c r="J118" s="76"/>
      <c r="K118" s="76"/>
      <c r="L118" s="76"/>
    </row>
    <row r="119" spans="1:12" ht="22.5">
      <c r="A119" s="590"/>
      <c r="B119" s="606" t="s">
        <v>284</v>
      </c>
      <c r="C119" s="625" t="s">
        <v>5</v>
      </c>
      <c r="D119" s="610">
        <v>2</v>
      </c>
      <c r="E119" s="555"/>
      <c r="F119" s="105">
        <f t="shared" si="6"/>
        <v>0</v>
      </c>
      <c r="G119" s="76"/>
      <c r="H119" s="76"/>
      <c r="I119" s="76"/>
      <c r="J119" s="76"/>
      <c r="K119" s="76"/>
      <c r="L119" s="76"/>
    </row>
    <row r="120" spans="1:12" ht="22.5">
      <c r="A120" s="590"/>
      <c r="B120" s="511" t="s">
        <v>283</v>
      </c>
      <c r="C120" s="625" t="s">
        <v>5</v>
      </c>
      <c r="D120" s="598">
        <v>1</v>
      </c>
      <c r="E120" s="555"/>
      <c r="F120" s="105">
        <f t="shared" si="6"/>
        <v>0</v>
      </c>
      <c r="G120" s="76"/>
      <c r="H120" s="76"/>
      <c r="I120" s="76"/>
      <c r="J120" s="76"/>
      <c r="K120" s="76"/>
      <c r="L120" s="76"/>
    </row>
    <row r="121" spans="1:12" ht="22.5">
      <c r="A121" s="590"/>
      <c r="B121" s="511" t="s">
        <v>273</v>
      </c>
      <c r="C121" s="597" t="s">
        <v>274</v>
      </c>
      <c r="D121" s="610">
        <v>1</v>
      </c>
      <c r="E121" s="555"/>
      <c r="F121" s="105">
        <f t="shared" si="6"/>
        <v>0</v>
      </c>
      <c r="G121" s="76"/>
      <c r="H121" s="76"/>
      <c r="I121" s="76"/>
      <c r="J121" s="76"/>
      <c r="K121" s="76"/>
      <c r="L121" s="76"/>
    </row>
    <row r="122" spans="1:12">
      <c r="A122" s="599"/>
      <c r="B122" s="606" t="s">
        <v>292</v>
      </c>
      <c r="C122" s="597" t="s">
        <v>5</v>
      </c>
      <c r="D122" s="610">
        <v>1</v>
      </c>
      <c r="E122" s="555"/>
      <c r="F122" s="105">
        <f t="shared" si="6"/>
        <v>0</v>
      </c>
      <c r="G122" s="76"/>
      <c r="H122" s="76"/>
      <c r="I122" s="76"/>
      <c r="J122" s="76"/>
      <c r="K122" s="76"/>
      <c r="L122" s="76"/>
    </row>
    <row r="123" spans="1:12" ht="12.75">
      <c r="A123" s="627" t="s">
        <v>1556</v>
      </c>
      <c r="B123" s="628" t="s">
        <v>1564</v>
      </c>
      <c r="C123" s="446"/>
      <c r="D123" s="446"/>
      <c r="E123" s="302"/>
      <c r="F123" s="563">
        <f>SUM(F9:F122)</f>
        <v>0</v>
      </c>
      <c r="G123" s="76"/>
      <c r="H123" s="76"/>
      <c r="I123" s="76"/>
      <c r="J123" s="76"/>
      <c r="K123" s="76"/>
      <c r="L123" s="76"/>
    </row>
    <row r="124" spans="1:12">
      <c r="A124" s="559"/>
      <c r="B124" s="560"/>
      <c r="C124" s="564"/>
      <c r="D124" s="561"/>
      <c r="E124" s="562"/>
      <c r="G124" s="76"/>
      <c r="H124" s="76"/>
      <c r="I124" s="76"/>
      <c r="J124" s="76"/>
      <c r="K124" s="76"/>
      <c r="L124" s="76"/>
    </row>
    <row r="125" spans="1:12" ht="12.75">
      <c r="A125" s="627" t="s">
        <v>1565</v>
      </c>
      <c r="B125" s="628" t="s">
        <v>349</v>
      </c>
      <c r="C125" s="446"/>
      <c r="D125" s="446"/>
      <c r="E125" s="302"/>
      <c r="F125" s="563"/>
      <c r="G125" s="76"/>
      <c r="H125" s="76"/>
      <c r="I125" s="76"/>
      <c r="J125" s="76"/>
      <c r="K125" s="76"/>
      <c r="L125" s="76"/>
    </row>
    <row r="126" spans="1:12">
      <c r="A126" s="614"/>
      <c r="B126" s="629"/>
      <c r="C126" s="630"/>
      <c r="D126" s="631"/>
      <c r="E126" s="9"/>
      <c r="G126" s="76"/>
      <c r="H126" s="76"/>
      <c r="I126" s="76"/>
      <c r="J126" s="76"/>
      <c r="K126" s="76"/>
      <c r="L126" s="76"/>
    </row>
    <row r="127" spans="1:12">
      <c r="A127" s="586" t="s">
        <v>1566</v>
      </c>
      <c r="B127" s="448" t="s">
        <v>456</v>
      </c>
      <c r="C127" s="632"/>
      <c r="D127" s="589"/>
      <c r="E127" s="121"/>
      <c r="F127" s="97"/>
      <c r="G127" s="76"/>
      <c r="H127" s="76"/>
      <c r="I127" s="76"/>
      <c r="J127" s="76"/>
      <c r="K127" s="76"/>
      <c r="L127" s="76"/>
    </row>
    <row r="128" spans="1:12">
      <c r="A128" s="590"/>
      <c r="B128" s="594" t="s">
        <v>293</v>
      </c>
      <c r="C128" s="633"/>
      <c r="D128" s="593"/>
      <c r="E128" s="98"/>
      <c r="F128" s="87"/>
      <c r="G128" s="76"/>
      <c r="H128" s="76"/>
      <c r="I128" s="76"/>
      <c r="J128" s="76"/>
      <c r="K128" s="76"/>
      <c r="L128" s="76"/>
    </row>
    <row r="129" spans="1:12" ht="22.5">
      <c r="A129" s="590"/>
      <c r="B129" s="634" t="s">
        <v>294</v>
      </c>
      <c r="C129" s="635" t="s">
        <v>5</v>
      </c>
      <c r="D129" s="610">
        <v>6</v>
      </c>
      <c r="E129" s="555"/>
      <c r="F129" s="105">
        <f>D129*E129</f>
        <v>0</v>
      </c>
      <c r="G129" s="76"/>
      <c r="H129" s="76"/>
      <c r="I129" s="76"/>
      <c r="J129" s="76"/>
      <c r="K129" s="76"/>
      <c r="L129" s="76"/>
    </row>
    <row r="130" spans="1:12" ht="22.5">
      <c r="A130" s="586" t="s">
        <v>1567</v>
      </c>
      <c r="B130" s="636" t="s">
        <v>295</v>
      </c>
      <c r="C130" s="637"/>
      <c r="D130" s="638"/>
      <c r="E130" s="565"/>
      <c r="F130" s="193"/>
      <c r="G130" s="76"/>
      <c r="H130" s="76"/>
      <c r="I130" s="76"/>
      <c r="J130" s="76"/>
      <c r="K130" s="76"/>
      <c r="L130" s="76"/>
    </row>
    <row r="131" spans="1:12" ht="33.75">
      <c r="A131" s="599"/>
      <c r="B131" s="639" t="s">
        <v>296</v>
      </c>
      <c r="C131" s="640" t="s">
        <v>254</v>
      </c>
      <c r="D131" s="610">
        <v>1</v>
      </c>
      <c r="E131" s="555"/>
      <c r="F131" s="105">
        <f>D131*E131</f>
        <v>0</v>
      </c>
      <c r="G131" s="76"/>
      <c r="H131" s="76"/>
      <c r="I131" s="76"/>
      <c r="J131" s="76"/>
      <c r="K131" s="76"/>
      <c r="L131" s="76"/>
    </row>
    <row r="132" spans="1:12" ht="12.75">
      <c r="A132" s="627" t="s">
        <v>1565</v>
      </c>
      <c r="B132" s="628" t="s">
        <v>1568</v>
      </c>
      <c r="C132" s="446"/>
      <c r="D132" s="446"/>
      <c r="E132" s="302"/>
      <c r="F132" s="563">
        <f>SUM(F129:F131)</f>
        <v>0</v>
      </c>
      <c r="G132" s="76"/>
      <c r="H132" s="76"/>
      <c r="I132" s="76"/>
      <c r="J132" s="76"/>
      <c r="K132" s="76"/>
      <c r="L132" s="76"/>
    </row>
    <row r="133" spans="1:12">
      <c r="A133" s="566"/>
      <c r="B133" s="171"/>
      <c r="C133" s="564"/>
      <c r="D133" s="561"/>
      <c r="E133" s="9"/>
      <c r="G133" s="76"/>
      <c r="H133" s="76"/>
      <c r="I133" s="76"/>
      <c r="J133" s="76"/>
      <c r="K133" s="76"/>
      <c r="L133" s="76"/>
    </row>
    <row r="134" spans="1:12" ht="12.75">
      <c r="A134" s="627" t="s">
        <v>1569</v>
      </c>
      <c r="B134" s="628" t="s">
        <v>350</v>
      </c>
      <c r="C134" s="446"/>
      <c r="D134" s="446"/>
      <c r="E134" s="302"/>
      <c r="F134" s="563"/>
      <c r="G134" s="76"/>
      <c r="H134" s="76"/>
      <c r="I134" s="76"/>
      <c r="J134" s="76"/>
      <c r="K134" s="76"/>
      <c r="L134" s="76"/>
    </row>
    <row r="135" spans="1:12">
      <c r="A135" s="641"/>
      <c r="B135" s="642"/>
      <c r="C135" s="630"/>
      <c r="D135" s="631"/>
      <c r="E135" s="9"/>
      <c r="G135" s="76"/>
      <c r="H135" s="76"/>
      <c r="I135" s="76"/>
      <c r="J135" s="76"/>
      <c r="K135" s="76"/>
      <c r="L135" s="76"/>
    </row>
    <row r="136" spans="1:12">
      <c r="A136" s="614"/>
      <c r="B136" s="643" t="s">
        <v>962</v>
      </c>
      <c r="C136" s="644"/>
      <c r="D136" s="631"/>
      <c r="E136" s="9"/>
      <c r="G136" s="76"/>
      <c r="H136" s="76"/>
      <c r="I136" s="76"/>
      <c r="J136" s="76"/>
      <c r="K136" s="76"/>
      <c r="L136" s="76"/>
    </row>
    <row r="137" spans="1:12">
      <c r="A137" s="614"/>
      <c r="B137" s="643"/>
      <c r="C137" s="644"/>
      <c r="D137" s="631"/>
      <c r="E137" s="9"/>
      <c r="G137" s="76"/>
      <c r="H137" s="76"/>
      <c r="I137" s="76"/>
      <c r="J137" s="76"/>
      <c r="K137" s="76"/>
      <c r="L137" s="76"/>
    </row>
    <row r="138" spans="1:12" ht="146.25">
      <c r="A138" s="614"/>
      <c r="B138" s="645" t="s">
        <v>1820</v>
      </c>
      <c r="C138" s="644"/>
      <c r="D138" s="631"/>
      <c r="E138" s="9"/>
      <c r="G138" s="76"/>
      <c r="H138" s="76"/>
      <c r="I138" s="76"/>
      <c r="J138" s="76"/>
      <c r="K138" s="76"/>
      <c r="L138" s="76"/>
    </row>
    <row r="139" spans="1:12" ht="67.5">
      <c r="A139" s="614"/>
      <c r="B139" s="645" t="s">
        <v>961</v>
      </c>
      <c r="C139" s="644"/>
      <c r="D139" s="631"/>
      <c r="E139" s="9"/>
      <c r="G139" s="76"/>
      <c r="H139" s="76"/>
      <c r="I139" s="76"/>
      <c r="J139" s="76"/>
      <c r="K139" s="76"/>
      <c r="L139" s="76"/>
    </row>
    <row r="140" spans="1:12">
      <c r="A140" s="614"/>
      <c r="B140" s="646"/>
      <c r="C140" s="644"/>
      <c r="D140" s="631"/>
      <c r="E140" s="9"/>
      <c r="G140" s="76"/>
      <c r="H140" s="76"/>
      <c r="I140" s="76"/>
      <c r="J140" s="76"/>
      <c r="K140" s="76"/>
      <c r="L140" s="76"/>
    </row>
    <row r="141" spans="1:12" ht="67.5">
      <c r="A141" s="586" t="s">
        <v>1570</v>
      </c>
      <c r="B141" s="515" t="s">
        <v>960</v>
      </c>
      <c r="C141" s="516"/>
      <c r="D141" s="589"/>
      <c r="E141" s="121"/>
      <c r="F141" s="97"/>
      <c r="G141" s="76"/>
      <c r="H141" s="76"/>
      <c r="I141" s="76"/>
      <c r="J141" s="76"/>
      <c r="K141" s="76"/>
      <c r="L141" s="76"/>
    </row>
    <row r="142" spans="1:12" ht="123" customHeight="1">
      <c r="A142" s="590"/>
      <c r="B142" s="647" t="s">
        <v>959</v>
      </c>
      <c r="C142" s="633"/>
      <c r="D142" s="593"/>
      <c r="E142" s="98"/>
      <c r="F142" s="87"/>
      <c r="G142" s="76"/>
      <c r="H142" s="76"/>
      <c r="I142" s="76"/>
      <c r="J142" s="76"/>
      <c r="K142" s="76"/>
      <c r="L142" s="76"/>
    </row>
    <row r="143" spans="1:12" ht="22.5">
      <c r="A143" s="590"/>
      <c r="B143" s="647" t="s">
        <v>393</v>
      </c>
      <c r="C143" s="648"/>
      <c r="D143" s="649"/>
      <c r="E143" s="126"/>
      <c r="F143" s="94"/>
      <c r="G143" s="76"/>
      <c r="H143" s="76"/>
      <c r="I143" s="76"/>
      <c r="J143" s="76"/>
      <c r="K143" s="76"/>
      <c r="L143" s="76"/>
    </row>
    <row r="144" spans="1:12">
      <c r="A144" s="599"/>
      <c r="B144" s="650"/>
      <c r="C144" s="635" t="s">
        <v>5</v>
      </c>
      <c r="D144" s="598">
        <v>11</v>
      </c>
      <c r="E144" s="555"/>
      <c r="F144" s="105">
        <f>E144*D144</f>
        <v>0</v>
      </c>
      <c r="G144" s="76"/>
      <c r="H144" s="76"/>
      <c r="I144" s="76"/>
      <c r="J144" s="76"/>
      <c r="K144" s="76"/>
      <c r="L144" s="76"/>
    </row>
    <row r="145" spans="1:12" ht="157.5">
      <c r="A145" s="651" t="s">
        <v>1571</v>
      </c>
      <c r="B145" s="646" t="s">
        <v>958</v>
      </c>
      <c r="C145" s="616"/>
      <c r="D145" s="618"/>
      <c r="E145" s="561"/>
      <c r="F145" s="9"/>
      <c r="G145" s="76"/>
      <c r="H145" s="76"/>
      <c r="I145" s="76"/>
      <c r="J145" s="76"/>
      <c r="K145" s="76"/>
      <c r="L145" s="76"/>
    </row>
    <row r="146" spans="1:12" ht="247.5">
      <c r="A146" s="651"/>
      <c r="B146" s="652" t="s">
        <v>957</v>
      </c>
      <c r="C146" s="616"/>
      <c r="D146" s="618"/>
      <c r="E146" s="561"/>
      <c r="F146" s="9"/>
      <c r="G146" s="76"/>
      <c r="H146" s="76"/>
      <c r="I146" s="76"/>
      <c r="J146" s="76"/>
      <c r="K146" s="76"/>
      <c r="L146" s="76"/>
    </row>
    <row r="147" spans="1:12" ht="22.5">
      <c r="A147" s="651"/>
      <c r="B147" s="653" t="s">
        <v>508</v>
      </c>
      <c r="C147" s="584"/>
      <c r="D147" s="654"/>
      <c r="G147" s="76"/>
      <c r="H147" s="76"/>
      <c r="I147" s="76"/>
      <c r="J147" s="76"/>
      <c r="K147" s="76"/>
      <c r="L147" s="76"/>
    </row>
    <row r="148" spans="1:12">
      <c r="A148" s="651"/>
      <c r="B148" s="653"/>
      <c r="C148" s="635" t="s">
        <v>5</v>
      </c>
      <c r="D148" s="598">
        <v>11</v>
      </c>
      <c r="E148" s="555"/>
      <c r="F148" s="105">
        <f>E148*D148</f>
        <v>0</v>
      </c>
      <c r="G148" s="76"/>
      <c r="H148" s="76"/>
      <c r="I148" s="76"/>
      <c r="J148" s="76"/>
      <c r="K148" s="76"/>
      <c r="L148" s="76"/>
    </row>
    <row r="149" spans="1:12" ht="157.5">
      <c r="A149" s="586" t="s">
        <v>1572</v>
      </c>
      <c r="B149" s="448" t="s">
        <v>956</v>
      </c>
      <c r="C149" s="616"/>
      <c r="D149" s="618"/>
      <c r="E149" s="561"/>
      <c r="F149" s="9"/>
      <c r="G149" s="76"/>
      <c r="H149" s="76"/>
      <c r="I149" s="76"/>
      <c r="J149" s="76"/>
      <c r="K149" s="76"/>
      <c r="L149" s="76"/>
    </row>
    <row r="150" spans="1:12" ht="258.75">
      <c r="A150" s="590"/>
      <c r="B150" s="647" t="s">
        <v>955</v>
      </c>
      <c r="C150" s="616"/>
      <c r="D150" s="618"/>
      <c r="E150" s="561"/>
      <c r="F150" s="9"/>
      <c r="G150" s="76"/>
      <c r="H150" s="76"/>
      <c r="I150" s="76"/>
      <c r="J150" s="76"/>
      <c r="K150" s="76"/>
      <c r="L150" s="76"/>
    </row>
    <row r="151" spans="1:12">
      <c r="A151" s="590"/>
      <c r="B151" s="594"/>
      <c r="C151" s="616"/>
      <c r="D151" s="618"/>
      <c r="E151" s="561"/>
      <c r="F151" s="9"/>
      <c r="G151" s="76"/>
      <c r="H151" s="76"/>
      <c r="I151" s="76"/>
      <c r="J151" s="76"/>
      <c r="K151" s="76"/>
      <c r="L151" s="76"/>
    </row>
    <row r="152" spans="1:12" ht="33.75">
      <c r="A152" s="590"/>
      <c r="B152" s="655" t="s">
        <v>394</v>
      </c>
      <c r="C152" s="640" t="s">
        <v>5</v>
      </c>
      <c r="D152" s="598">
        <v>26</v>
      </c>
      <c r="E152" s="555"/>
      <c r="F152" s="105">
        <f>E152*D152</f>
        <v>0</v>
      </c>
      <c r="G152" s="76"/>
      <c r="H152" s="76"/>
      <c r="I152" s="76"/>
      <c r="J152" s="76"/>
      <c r="K152" s="76"/>
      <c r="L152" s="76"/>
    </row>
    <row r="153" spans="1:12" ht="22.5">
      <c r="A153" s="599"/>
      <c r="B153" s="655" t="s">
        <v>653</v>
      </c>
      <c r="C153" s="640" t="s">
        <v>5</v>
      </c>
      <c r="D153" s="598">
        <v>3</v>
      </c>
      <c r="E153" s="555"/>
      <c r="F153" s="105">
        <f>E153*D153</f>
        <v>0</v>
      </c>
      <c r="G153" s="76"/>
      <c r="H153" s="76"/>
      <c r="I153" s="76"/>
      <c r="J153" s="76"/>
      <c r="K153" s="76"/>
      <c r="L153" s="76"/>
    </row>
    <row r="154" spans="1:12" ht="157.5">
      <c r="A154" s="651" t="s">
        <v>1573</v>
      </c>
      <c r="B154" s="646" t="s">
        <v>954</v>
      </c>
      <c r="C154" s="616"/>
      <c r="D154" s="618"/>
      <c r="E154" s="561"/>
      <c r="F154" s="9"/>
      <c r="G154" s="76"/>
      <c r="H154" s="76"/>
      <c r="I154" s="76"/>
      <c r="J154" s="76"/>
      <c r="K154" s="76"/>
      <c r="L154" s="76"/>
    </row>
    <row r="155" spans="1:12" ht="258.75">
      <c r="A155" s="651"/>
      <c r="B155" s="652" t="s">
        <v>953</v>
      </c>
      <c r="C155" s="616"/>
      <c r="D155" s="618"/>
      <c r="E155" s="561"/>
      <c r="F155" s="9"/>
      <c r="G155" s="76"/>
      <c r="H155" s="76"/>
      <c r="I155" s="76"/>
      <c r="J155" s="76"/>
      <c r="K155" s="76"/>
      <c r="L155" s="76"/>
    </row>
    <row r="156" spans="1:12">
      <c r="A156" s="651"/>
      <c r="B156" s="653"/>
      <c r="C156" s="584"/>
      <c r="D156" s="654"/>
      <c r="G156" s="76"/>
      <c r="H156" s="76"/>
      <c r="I156" s="76"/>
      <c r="J156" s="76"/>
      <c r="K156" s="76"/>
      <c r="L156" s="76"/>
    </row>
    <row r="157" spans="1:12" ht="22.5">
      <c r="A157" s="651"/>
      <c r="B157" s="656" t="s">
        <v>654</v>
      </c>
      <c r="C157" s="635" t="s">
        <v>5</v>
      </c>
      <c r="D157" s="598">
        <v>3</v>
      </c>
      <c r="E157" s="555"/>
      <c r="F157" s="105">
        <f>E157*D157</f>
        <v>0</v>
      </c>
      <c r="G157" s="76"/>
      <c r="H157" s="76"/>
      <c r="I157" s="76"/>
      <c r="J157" s="76"/>
      <c r="K157" s="76"/>
      <c r="L157" s="76"/>
    </row>
    <row r="158" spans="1:12" ht="157.5">
      <c r="A158" s="586" t="s">
        <v>1574</v>
      </c>
      <c r="B158" s="448" t="s">
        <v>952</v>
      </c>
      <c r="C158" s="616"/>
      <c r="D158" s="618"/>
      <c r="E158" s="561"/>
      <c r="F158" s="9"/>
      <c r="G158" s="76"/>
      <c r="H158" s="76"/>
      <c r="I158" s="76"/>
      <c r="J158" s="76"/>
      <c r="K158" s="76"/>
      <c r="L158" s="76"/>
    </row>
    <row r="159" spans="1:12" ht="258.75">
      <c r="A159" s="590"/>
      <c r="B159" s="647" t="s">
        <v>951</v>
      </c>
      <c r="C159" s="616"/>
      <c r="D159" s="618"/>
      <c r="E159" s="561"/>
      <c r="F159" s="9"/>
      <c r="G159" s="76"/>
      <c r="H159" s="76"/>
      <c r="I159" s="76"/>
      <c r="J159" s="76"/>
      <c r="K159" s="76"/>
      <c r="L159" s="76"/>
    </row>
    <row r="160" spans="1:12" ht="22.5">
      <c r="A160" s="590"/>
      <c r="B160" s="657" t="s">
        <v>950</v>
      </c>
      <c r="C160" s="640" t="s">
        <v>5</v>
      </c>
      <c r="D160" s="598">
        <v>10</v>
      </c>
      <c r="E160" s="555"/>
      <c r="F160" s="105">
        <f>E160*D160</f>
        <v>0</v>
      </c>
    </row>
    <row r="161" spans="1:12" ht="22.5">
      <c r="A161" s="590"/>
      <c r="B161" s="655" t="s">
        <v>949</v>
      </c>
      <c r="C161" s="640" t="s">
        <v>5</v>
      </c>
      <c r="D161" s="598">
        <v>10</v>
      </c>
      <c r="E161" s="555"/>
      <c r="F161" s="105">
        <f>E161*D161</f>
        <v>0</v>
      </c>
    </row>
    <row r="162" spans="1:12" ht="236.25">
      <c r="A162" s="586" t="s">
        <v>1575</v>
      </c>
      <c r="B162" s="448" t="s">
        <v>948</v>
      </c>
      <c r="C162" s="616"/>
      <c r="D162" s="618"/>
      <c r="E162" s="561"/>
      <c r="F162" s="9"/>
      <c r="G162" s="76"/>
      <c r="H162" s="76"/>
      <c r="I162" s="76"/>
      <c r="J162" s="76"/>
      <c r="K162" s="76"/>
      <c r="L162" s="76"/>
    </row>
    <row r="163" spans="1:12" ht="326.25">
      <c r="A163" s="590"/>
      <c r="B163" s="647" t="s">
        <v>947</v>
      </c>
      <c r="C163" s="616"/>
      <c r="D163" s="618"/>
      <c r="E163" s="561"/>
      <c r="F163" s="9"/>
      <c r="G163" s="76"/>
      <c r="H163" s="76"/>
      <c r="I163" s="76"/>
      <c r="J163" s="76"/>
      <c r="K163" s="76"/>
      <c r="L163" s="76"/>
    </row>
    <row r="164" spans="1:12" ht="67.5">
      <c r="A164" s="590"/>
      <c r="B164" s="634" t="s">
        <v>946</v>
      </c>
      <c r="C164" s="584"/>
      <c r="D164" s="654"/>
      <c r="G164" s="76"/>
      <c r="H164" s="76"/>
      <c r="I164" s="76"/>
      <c r="J164" s="76"/>
      <c r="K164" s="76"/>
      <c r="L164" s="76"/>
    </row>
    <row r="165" spans="1:12">
      <c r="A165" s="590"/>
      <c r="B165" s="634" t="s">
        <v>678</v>
      </c>
      <c r="C165" s="584"/>
      <c r="D165" s="654"/>
      <c r="G165" s="76"/>
      <c r="H165" s="76"/>
      <c r="I165" s="76"/>
      <c r="J165" s="76"/>
      <c r="K165" s="76"/>
      <c r="L165" s="76"/>
    </row>
    <row r="166" spans="1:12" ht="22.5">
      <c r="A166" s="590"/>
      <c r="B166" s="451" t="s">
        <v>945</v>
      </c>
      <c r="C166" s="584"/>
      <c r="D166" s="654"/>
      <c r="G166" s="76"/>
      <c r="H166" s="76"/>
      <c r="I166" s="76"/>
      <c r="J166" s="76"/>
      <c r="K166" s="76"/>
      <c r="L166" s="76"/>
    </row>
    <row r="167" spans="1:12">
      <c r="A167" s="599"/>
      <c r="B167" s="658"/>
      <c r="C167" s="635" t="s">
        <v>5</v>
      </c>
      <c r="D167" s="598">
        <v>8</v>
      </c>
      <c r="E167" s="555"/>
      <c r="F167" s="105">
        <f>E167*D167</f>
        <v>0</v>
      </c>
      <c r="G167" s="76"/>
      <c r="H167" s="76"/>
      <c r="I167" s="76"/>
      <c r="J167" s="76"/>
      <c r="K167" s="76"/>
      <c r="L167" s="76"/>
    </row>
    <row r="168" spans="1:12">
      <c r="A168" s="614"/>
      <c r="B168" s="653"/>
      <c r="C168" s="659"/>
      <c r="D168" s="617"/>
      <c r="E168" s="561"/>
      <c r="F168" s="9"/>
      <c r="G168" s="76"/>
      <c r="H168" s="76"/>
      <c r="I168" s="76"/>
      <c r="J168" s="76"/>
      <c r="K168" s="76"/>
      <c r="L168" s="76"/>
    </row>
    <row r="169" spans="1:12" ht="191.25">
      <c r="A169" s="586" t="s">
        <v>1576</v>
      </c>
      <c r="B169" s="448" t="s">
        <v>944</v>
      </c>
      <c r="C169" s="616"/>
      <c r="D169" s="618"/>
      <c r="E169" s="561"/>
      <c r="F169" s="9"/>
      <c r="G169" s="76"/>
      <c r="H169" s="76"/>
      <c r="I169" s="76"/>
      <c r="J169" s="76"/>
      <c r="K169" s="76"/>
      <c r="L169" s="76"/>
    </row>
    <row r="170" spans="1:12" ht="303.75">
      <c r="A170" s="590"/>
      <c r="B170" s="647" t="s">
        <v>941</v>
      </c>
      <c r="C170" s="616"/>
      <c r="D170" s="618"/>
      <c r="E170" s="561"/>
      <c r="F170" s="9"/>
      <c r="G170" s="76"/>
      <c r="H170" s="76"/>
      <c r="I170" s="76"/>
      <c r="J170" s="76"/>
      <c r="K170" s="76"/>
      <c r="L170" s="76"/>
    </row>
    <row r="171" spans="1:12">
      <c r="A171" s="590"/>
      <c r="B171" s="634" t="s">
        <v>655</v>
      </c>
      <c r="C171" s="584"/>
      <c r="D171" s="654"/>
      <c r="G171" s="76"/>
      <c r="H171" s="76"/>
      <c r="I171" s="76"/>
      <c r="J171" s="76"/>
      <c r="K171" s="76"/>
      <c r="L171" s="76"/>
    </row>
    <row r="172" spans="1:12" ht="33.75">
      <c r="A172" s="599"/>
      <c r="B172" s="650" t="s">
        <v>943</v>
      </c>
      <c r="C172" s="660" t="s">
        <v>5</v>
      </c>
      <c r="D172" s="661">
        <v>51</v>
      </c>
      <c r="E172" s="568"/>
      <c r="F172" s="569">
        <f>E172*D172</f>
        <v>0</v>
      </c>
      <c r="G172" s="76"/>
      <c r="H172" s="76"/>
      <c r="I172" s="76"/>
      <c r="J172" s="76"/>
      <c r="K172" s="76"/>
      <c r="L172" s="76"/>
    </row>
    <row r="173" spans="1:12" ht="191.25">
      <c r="A173" s="586" t="s">
        <v>1577</v>
      </c>
      <c r="B173" s="448" t="s">
        <v>942</v>
      </c>
      <c r="C173" s="616"/>
      <c r="D173" s="618"/>
      <c r="E173" s="561"/>
      <c r="F173" s="9"/>
      <c r="G173" s="76"/>
      <c r="H173" s="76"/>
      <c r="I173" s="76"/>
      <c r="J173" s="76"/>
      <c r="K173" s="76"/>
      <c r="L173" s="76"/>
    </row>
    <row r="174" spans="1:12" ht="303.75">
      <c r="A174" s="590"/>
      <c r="B174" s="647" t="s">
        <v>941</v>
      </c>
      <c r="C174" s="616"/>
      <c r="D174" s="618"/>
      <c r="E174" s="561"/>
      <c r="F174" s="9"/>
      <c r="G174" s="76"/>
      <c r="H174" s="76"/>
      <c r="I174" s="76"/>
      <c r="J174" s="76"/>
      <c r="K174" s="76"/>
      <c r="L174" s="76"/>
    </row>
    <row r="175" spans="1:12">
      <c r="A175" s="590"/>
      <c r="B175" s="634" t="s">
        <v>656</v>
      </c>
      <c r="C175" s="584"/>
      <c r="D175" s="654"/>
      <c r="G175" s="76"/>
      <c r="H175" s="76"/>
      <c r="I175" s="76"/>
      <c r="J175" s="76"/>
      <c r="K175" s="76"/>
      <c r="L175" s="76"/>
    </row>
    <row r="176" spans="1:12" ht="33.75">
      <c r="A176" s="590"/>
      <c r="B176" s="650" t="s">
        <v>395</v>
      </c>
      <c r="C176" s="584"/>
      <c r="D176" s="654"/>
      <c r="G176" s="76"/>
      <c r="H176" s="76"/>
      <c r="I176" s="76"/>
      <c r="J176" s="76"/>
      <c r="K176" s="76"/>
      <c r="L176" s="76"/>
    </row>
    <row r="177" spans="1:12">
      <c r="A177" s="599"/>
      <c r="B177" s="655"/>
      <c r="C177" s="660" t="s">
        <v>5</v>
      </c>
      <c r="D177" s="661">
        <v>2</v>
      </c>
      <c r="E177" s="568"/>
      <c r="F177" s="569">
        <f>E177*D177</f>
        <v>0</v>
      </c>
      <c r="G177" s="76"/>
      <c r="H177" s="76"/>
      <c r="I177" s="76"/>
      <c r="J177" s="76"/>
      <c r="K177" s="76"/>
      <c r="L177" s="76"/>
    </row>
    <row r="178" spans="1:12" ht="123.75">
      <c r="A178" s="651" t="s">
        <v>1578</v>
      </c>
      <c r="B178" s="448" t="s">
        <v>940</v>
      </c>
      <c r="C178" s="616"/>
      <c r="D178" s="618"/>
      <c r="E178" s="561"/>
      <c r="F178" s="9"/>
      <c r="G178" s="76"/>
      <c r="H178" s="76"/>
      <c r="I178" s="76"/>
      <c r="J178" s="76"/>
      <c r="K178" s="76"/>
      <c r="L178" s="76"/>
    </row>
    <row r="179" spans="1:12" ht="213.75">
      <c r="A179" s="651"/>
      <c r="B179" s="647" t="s">
        <v>939</v>
      </c>
      <c r="C179" s="616"/>
      <c r="D179" s="618"/>
      <c r="E179" s="561"/>
      <c r="F179" s="9"/>
      <c r="G179" s="76"/>
      <c r="H179" s="76"/>
      <c r="I179" s="76"/>
      <c r="J179" s="76"/>
      <c r="K179" s="76"/>
      <c r="L179" s="76"/>
    </row>
    <row r="180" spans="1:12">
      <c r="A180" s="651"/>
      <c r="B180" s="634" t="s">
        <v>656</v>
      </c>
      <c r="C180" s="584"/>
      <c r="D180" s="654"/>
      <c r="G180" s="76"/>
      <c r="H180" s="76"/>
      <c r="I180" s="76"/>
      <c r="J180" s="76"/>
      <c r="K180" s="76"/>
      <c r="L180" s="76"/>
    </row>
    <row r="181" spans="1:12" ht="22.5">
      <c r="A181" s="651"/>
      <c r="B181" s="650" t="s">
        <v>938</v>
      </c>
      <c r="C181" s="660" t="s">
        <v>5</v>
      </c>
      <c r="D181" s="661">
        <v>4</v>
      </c>
      <c r="E181" s="568"/>
      <c r="F181" s="569">
        <f>E181*D181</f>
        <v>0</v>
      </c>
      <c r="G181" s="76"/>
      <c r="H181" s="76"/>
      <c r="I181" s="76"/>
      <c r="J181" s="76"/>
      <c r="K181" s="76"/>
      <c r="L181" s="76"/>
    </row>
    <row r="182" spans="1:12" ht="168.75">
      <c r="A182" s="651" t="s">
        <v>1579</v>
      </c>
      <c r="B182" s="448" t="s">
        <v>937</v>
      </c>
      <c r="C182" s="616"/>
      <c r="D182" s="618"/>
      <c r="E182" s="561"/>
      <c r="F182" s="9"/>
      <c r="G182" s="76"/>
      <c r="H182" s="76"/>
      <c r="I182" s="76"/>
      <c r="J182" s="76"/>
      <c r="K182" s="76"/>
      <c r="L182" s="76"/>
    </row>
    <row r="183" spans="1:12" ht="281.25">
      <c r="A183" s="651"/>
      <c r="B183" s="647" t="s">
        <v>936</v>
      </c>
      <c r="C183" s="616"/>
      <c r="D183" s="618"/>
      <c r="E183" s="561"/>
      <c r="F183" s="9"/>
      <c r="G183" s="76"/>
      <c r="H183" s="76"/>
      <c r="I183" s="76"/>
      <c r="J183" s="76"/>
      <c r="K183" s="76"/>
      <c r="L183" s="76"/>
    </row>
    <row r="184" spans="1:12">
      <c r="A184" s="651"/>
      <c r="B184" s="634" t="s">
        <v>13</v>
      </c>
      <c r="C184" s="584"/>
      <c r="D184" s="654"/>
      <c r="G184" s="76"/>
      <c r="H184" s="76"/>
      <c r="I184" s="76"/>
      <c r="J184" s="76"/>
      <c r="K184" s="76"/>
      <c r="L184" s="76"/>
    </row>
    <row r="185" spans="1:12" ht="33.75">
      <c r="A185" s="651"/>
      <c r="B185" s="650" t="s">
        <v>396</v>
      </c>
      <c r="C185" s="660" t="s">
        <v>5</v>
      </c>
      <c r="D185" s="661">
        <v>4</v>
      </c>
      <c r="E185" s="568"/>
      <c r="F185" s="569">
        <f>E185*D185</f>
        <v>0</v>
      </c>
      <c r="G185" s="76"/>
      <c r="H185" s="76"/>
      <c r="I185" s="76"/>
      <c r="J185" s="76"/>
      <c r="K185" s="76"/>
      <c r="L185" s="76"/>
    </row>
    <row r="186" spans="1:12" ht="168.75">
      <c r="A186" s="651" t="s">
        <v>1580</v>
      </c>
      <c r="B186" s="448" t="s">
        <v>935</v>
      </c>
      <c r="C186" s="616"/>
      <c r="D186" s="618"/>
      <c r="E186" s="561"/>
      <c r="F186" s="9"/>
      <c r="G186" s="76"/>
      <c r="H186" s="76"/>
      <c r="I186" s="76"/>
      <c r="J186" s="76"/>
      <c r="K186" s="76"/>
      <c r="L186" s="76"/>
    </row>
    <row r="187" spans="1:12" ht="281.25">
      <c r="A187" s="651"/>
      <c r="B187" s="647" t="s">
        <v>934</v>
      </c>
      <c r="C187" s="616"/>
      <c r="D187" s="618"/>
      <c r="E187" s="561"/>
      <c r="F187" s="9"/>
      <c r="G187" s="76"/>
      <c r="H187" s="76"/>
      <c r="I187" s="76"/>
      <c r="J187" s="76"/>
      <c r="K187" s="76"/>
      <c r="L187" s="76"/>
    </row>
    <row r="188" spans="1:12">
      <c r="A188" s="651"/>
      <c r="B188" s="634" t="s">
        <v>656</v>
      </c>
      <c r="C188" s="584"/>
      <c r="D188" s="654"/>
      <c r="G188" s="76"/>
      <c r="H188" s="76"/>
      <c r="I188" s="76"/>
      <c r="J188" s="76"/>
      <c r="K188" s="76"/>
      <c r="L188" s="76"/>
    </row>
    <row r="189" spans="1:12" ht="33.75">
      <c r="A189" s="651"/>
      <c r="B189" s="650" t="s">
        <v>933</v>
      </c>
      <c r="C189" s="660"/>
      <c r="D189" s="661"/>
      <c r="E189" s="570"/>
      <c r="F189" s="569"/>
      <c r="G189" s="76"/>
      <c r="H189" s="76"/>
      <c r="I189" s="76"/>
      <c r="J189" s="76"/>
      <c r="K189" s="76"/>
      <c r="L189" s="76"/>
    </row>
    <row r="190" spans="1:12">
      <c r="A190" s="662"/>
      <c r="B190" s="448"/>
      <c r="C190" s="616" t="s">
        <v>5</v>
      </c>
      <c r="D190" s="618">
        <v>4</v>
      </c>
      <c r="E190" s="568"/>
      <c r="F190" s="9">
        <f>E190*D190</f>
        <v>0</v>
      </c>
      <c r="G190" s="76"/>
      <c r="H190" s="76"/>
      <c r="I190" s="76"/>
      <c r="J190" s="76"/>
      <c r="K190" s="76"/>
      <c r="L190" s="76"/>
    </row>
    <row r="191" spans="1:12" ht="78.75">
      <c r="A191" s="651" t="s">
        <v>1581</v>
      </c>
      <c r="B191" s="448" t="s">
        <v>932</v>
      </c>
      <c r="C191" s="616"/>
      <c r="D191" s="618"/>
      <c r="E191" s="561"/>
      <c r="F191" s="9"/>
      <c r="G191" s="76"/>
      <c r="H191" s="76"/>
      <c r="I191" s="76"/>
      <c r="J191" s="76"/>
      <c r="K191" s="76"/>
      <c r="L191" s="76"/>
    </row>
    <row r="192" spans="1:12" ht="168.75">
      <c r="A192" s="651"/>
      <c r="B192" s="647" t="s">
        <v>931</v>
      </c>
      <c r="C192" s="616"/>
      <c r="D192" s="618"/>
      <c r="E192" s="561"/>
      <c r="F192" s="9"/>
      <c r="G192" s="76"/>
      <c r="H192" s="76"/>
      <c r="I192" s="76"/>
      <c r="J192" s="76"/>
      <c r="K192" s="76"/>
      <c r="L192" s="76"/>
    </row>
    <row r="193" spans="1:12">
      <c r="A193" s="651"/>
      <c r="B193" s="634" t="s">
        <v>13</v>
      </c>
      <c r="C193" s="584"/>
      <c r="D193" s="654"/>
      <c r="G193" s="76"/>
      <c r="H193" s="76"/>
      <c r="I193" s="76"/>
      <c r="J193" s="76"/>
      <c r="K193" s="76"/>
      <c r="L193" s="76"/>
    </row>
    <row r="194" spans="1:12" ht="22.5">
      <c r="A194" s="651"/>
      <c r="B194" s="650" t="s">
        <v>457</v>
      </c>
      <c r="C194" s="660" t="s">
        <v>5</v>
      </c>
      <c r="D194" s="661">
        <v>1</v>
      </c>
      <c r="E194" s="568"/>
      <c r="F194" s="569">
        <f>E194*D194</f>
        <v>0</v>
      </c>
      <c r="G194" s="76"/>
      <c r="H194" s="76"/>
      <c r="I194" s="76"/>
      <c r="J194" s="76"/>
      <c r="K194" s="76"/>
      <c r="L194" s="76"/>
    </row>
    <row r="195" spans="1:12" ht="101.25">
      <c r="A195" s="651" t="s">
        <v>1582</v>
      </c>
      <c r="B195" s="448" t="s">
        <v>1044</v>
      </c>
      <c r="C195" s="616"/>
      <c r="D195" s="618"/>
      <c r="E195" s="561"/>
      <c r="F195" s="9"/>
      <c r="G195" s="76"/>
      <c r="H195" s="76"/>
      <c r="I195" s="76"/>
      <c r="J195" s="76"/>
      <c r="K195" s="76"/>
      <c r="L195" s="76"/>
    </row>
    <row r="196" spans="1:12" ht="201.75" customHeight="1">
      <c r="A196" s="651"/>
      <c r="B196" s="647" t="s">
        <v>1043</v>
      </c>
      <c r="C196" s="616"/>
      <c r="D196" s="618"/>
      <c r="E196" s="561"/>
      <c r="F196" s="9"/>
      <c r="G196" s="76"/>
      <c r="H196" s="76"/>
      <c r="I196" s="76"/>
      <c r="J196" s="76"/>
      <c r="K196" s="76"/>
      <c r="L196" s="76"/>
    </row>
    <row r="197" spans="1:12">
      <c r="A197" s="651"/>
      <c r="B197" s="634" t="s">
        <v>1034</v>
      </c>
      <c r="C197" s="584"/>
      <c r="D197" s="654"/>
      <c r="G197" s="76"/>
      <c r="H197" s="76"/>
      <c r="I197" s="76"/>
      <c r="J197" s="76"/>
      <c r="K197" s="76"/>
      <c r="L197" s="76"/>
    </row>
    <row r="198" spans="1:12" ht="22.5">
      <c r="A198" s="651"/>
      <c r="B198" s="650" t="s">
        <v>1042</v>
      </c>
      <c r="C198" s="660" t="s">
        <v>5</v>
      </c>
      <c r="D198" s="661">
        <v>1</v>
      </c>
      <c r="E198" s="568"/>
      <c r="F198" s="569">
        <f>E198*D198</f>
        <v>0</v>
      </c>
      <c r="G198" s="76"/>
      <c r="H198" s="76"/>
      <c r="I198" s="76"/>
      <c r="J198" s="76"/>
      <c r="K198" s="76"/>
      <c r="L198" s="76"/>
    </row>
    <row r="199" spans="1:12">
      <c r="A199" s="614"/>
      <c r="B199" s="653"/>
      <c r="C199" s="584"/>
      <c r="D199" s="654"/>
      <c r="G199" s="76"/>
      <c r="H199" s="76"/>
      <c r="I199" s="76"/>
      <c r="J199" s="76"/>
      <c r="K199" s="76"/>
      <c r="L199" s="76"/>
    </row>
    <row r="200" spans="1:12">
      <c r="A200" s="614"/>
      <c r="B200" s="653"/>
      <c r="C200" s="584"/>
      <c r="D200" s="654"/>
      <c r="G200" s="76"/>
      <c r="H200" s="76"/>
      <c r="I200" s="76"/>
      <c r="J200" s="76"/>
      <c r="K200" s="76"/>
      <c r="L200" s="76"/>
    </row>
    <row r="201" spans="1:12" ht="180">
      <c r="A201" s="651" t="s">
        <v>1583</v>
      </c>
      <c r="B201" s="448" t="s">
        <v>1554</v>
      </c>
      <c r="C201" s="616"/>
      <c r="D201" s="618"/>
      <c r="E201" s="561"/>
      <c r="F201" s="9"/>
      <c r="G201" s="76"/>
      <c r="H201" s="76"/>
      <c r="I201" s="76"/>
      <c r="J201" s="76"/>
      <c r="K201" s="76"/>
      <c r="L201" s="76"/>
    </row>
    <row r="202" spans="1:12" ht="315">
      <c r="A202" s="651"/>
      <c r="B202" s="647" t="s">
        <v>1041</v>
      </c>
      <c r="C202" s="616"/>
      <c r="D202" s="618"/>
      <c r="E202" s="561"/>
      <c r="F202" s="9"/>
      <c r="G202" s="76"/>
      <c r="H202" s="76"/>
      <c r="I202" s="76"/>
      <c r="J202" s="76"/>
      <c r="K202" s="76"/>
      <c r="L202" s="76"/>
    </row>
    <row r="203" spans="1:12">
      <c r="A203" s="651"/>
      <c r="B203" s="634" t="s">
        <v>1034</v>
      </c>
      <c r="C203" s="584"/>
      <c r="D203" s="654"/>
      <c r="G203" s="76"/>
      <c r="H203" s="76"/>
      <c r="I203" s="76"/>
      <c r="J203" s="76"/>
      <c r="K203" s="76"/>
      <c r="L203" s="76"/>
    </row>
    <row r="204" spans="1:12" ht="22.5">
      <c r="A204" s="651"/>
      <c r="B204" s="650" t="s">
        <v>1040</v>
      </c>
      <c r="C204" s="660" t="s">
        <v>5</v>
      </c>
      <c r="D204" s="661">
        <v>8</v>
      </c>
      <c r="E204" s="568"/>
      <c r="F204" s="569">
        <f>E204*D204</f>
        <v>0</v>
      </c>
      <c r="G204" s="76"/>
      <c r="H204" s="76"/>
      <c r="I204" s="76"/>
      <c r="J204" s="76"/>
      <c r="K204" s="76"/>
      <c r="L204" s="76"/>
    </row>
    <row r="205" spans="1:12" ht="202.5">
      <c r="A205" s="651" t="s">
        <v>1584</v>
      </c>
      <c r="B205" s="448" t="s">
        <v>1039</v>
      </c>
      <c r="C205" s="616"/>
      <c r="D205" s="618"/>
      <c r="E205" s="561"/>
      <c r="F205" s="9"/>
      <c r="G205" s="76"/>
      <c r="H205" s="76"/>
      <c r="I205" s="76"/>
      <c r="J205" s="76"/>
      <c r="K205" s="76"/>
      <c r="L205" s="76"/>
    </row>
    <row r="206" spans="1:12" ht="292.5">
      <c r="A206" s="651"/>
      <c r="B206" s="647" t="s">
        <v>1038</v>
      </c>
      <c r="C206" s="616"/>
      <c r="D206" s="618"/>
      <c r="E206" s="561"/>
      <c r="F206" s="9"/>
      <c r="G206" s="76"/>
      <c r="H206" s="76"/>
      <c r="I206" s="76"/>
      <c r="J206" s="76"/>
      <c r="K206" s="76"/>
      <c r="L206" s="76"/>
    </row>
    <row r="207" spans="1:12">
      <c r="A207" s="651"/>
      <c r="B207" s="634" t="s">
        <v>1034</v>
      </c>
      <c r="C207" s="584"/>
      <c r="D207" s="654"/>
      <c r="G207" s="76"/>
      <c r="H207" s="76"/>
      <c r="I207" s="76"/>
      <c r="J207" s="76"/>
      <c r="K207" s="76"/>
      <c r="L207" s="76"/>
    </row>
    <row r="208" spans="1:12" ht="22.5">
      <c r="A208" s="651"/>
      <c r="B208" s="650" t="s">
        <v>1037</v>
      </c>
      <c r="C208" s="660" t="s">
        <v>5</v>
      </c>
      <c r="D208" s="661">
        <v>72</v>
      </c>
      <c r="E208" s="568"/>
      <c r="F208" s="569">
        <f>E208*D208</f>
        <v>0</v>
      </c>
      <c r="G208" s="76"/>
      <c r="H208" s="76"/>
      <c r="I208" s="76"/>
      <c r="J208" s="76"/>
      <c r="K208" s="76"/>
      <c r="L208" s="76"/>
    </row>
    <row r="209" spans="1:12" ht="168.75">
      <c r="A209" s="651" t="s">
        <v>1585</v>
      </c>
      <c r="B209" s="448" t="s">
        <v>1036</v>
      </c>
      <c r="C209" s="616"/>
      <c r="D209" s="618"/>
      <c r="E209" s="561"/>
      <c r="F209" s="9"/>
      <c r="G209" s="76"/>
      <c r="H209" s="76"/>
      <c r="I209" s="76"/>
      <c r="J209" s="76"/>
      <c r="K209" s="76"/>
      <c r="L209" s="76"/>
    </row>
    <row r="210" spans="1:12" ht="292.5">
      <c r="A210" s="651"/>
      <c r="B210" s="647" t="s">
        <v>1035</v>
      </c>
      <c r="C210" s="616"/>
      <c r="D210" s="618"/>
      <c r="E210" s="561"/>
      <c r="F210" s="9"/>
      <c r="G210" s="76"/>
      <c r="H210" s="76"/>
      <c r="I210" s="76"/>
      <c r="J210" s="76"/>
      <c r="K210" s="76"/>
      <c r="L210" s="76"/>
    </row>
    <row r="211" spans="1:12">
      <c r="A211" s="651"/>
      <c r="B211" s="634" t="s">
        <v>1034</v>
      </c>
      <c r="C211" s="584"/>
      <c r="D211" s="654"/>
      <c r="G211" s="76"/>
      <c r="H211" s="76"/>
      <c r="I211" s="76"/>
      <c r="J211" s="76"/>
      <c r="K211" s="76"/>
      <c r="L211" s="76"/>
    </row>
    <row r="212" spans="1:12" ht="22.5">
      <c r="A212" s="651"/>
      <c r="B212" s="650" t="s">
        <v>1033</v>
      </c>
      <c r="C212" s="660" t="s">
        <v>5</v>
      </c>
      <c r="D212" s="661">
        <v>12</v>
      </c>
      <c r="E212" s="568"/>
      <c r="F212" s="569">
        <f>E212*D212</f>
        <v>0</v>
      </c>
      <c r="G212" s="76"/>
      <c r="H212" s="76"/>
      <c r="I212" s="76"/>
      <c r="J212" s="76"/>
      <c r="K212" s="76"/>
      <c r="L212" s="76"/>
    </row>
    <row r="213" spans="1:12" ht="101.25">
      <c r="A213" s="651" t="s">
        <v>1586</v>
      </c>
      <c r="B213" s="448" t="s">
        <v>930</v>
      </c>
      <c r="C213" s="616"/>
      <c r="D213" s="618"/>
      <c r="E213" s="561"/>
      <c r="F213" s="9"/>
      <c r="G213" s="76"/>
      <c r="H213" s="76"/>
      <c r="I213" s="76"/>
      <c r="J213" s="76"/>
      <c r="K213" s="76"/>
      <c r="L213" s="76"/>
    </row>
    <row r="214" spans="1:12" ht="191.25">
      <c r="A214" s="651"/>
      <c r="B214" s="647" t="s">
        <v>929</v>
      </c>
      <c r="C214" s="616"/>
      <c r="D214" s="618"/>
      <c r="E214" s="561"/>
      <c r="F214" s="9"/>
      <c r="G214" s="76"/>
      <c r="H214" s="76"/>
      <c r="I214" s="76"/>
      <c r="J214" s="76"/>
      <c r="K214" s="76"/>
      <c r="L214" s="76"/>
    </row>
    <row r="215" spans="1:12">
      <c r="A215" s="651"/>
      <c r="B215" s="634" t="s">
        <v>13</v>
      </c>
      <c r="C215" s="584"/>
      <c r="D215" s="654"/>
      <c r="G215" s="76"/>
      <c r="H215" s="76"/>
      <c r="I215" s="76"/>
      <c r="J215" s="76"/>
      <c r="K215" s="76"/>
      <c r="L215" s="76"/>
    </row>
    <row r="216" spans="1:12" ht="22.5">
      <c r="A216" s="651"/>
      <c r="B216" s="650" t="s">
        <v>458</v>
      </c>
      <c r="C216" s="660" t="s">
        <v>5</v>
      </c>
      <c r="D216" s="661">
        <v>4</v>
      </c>
      <c r="E216" s="568"/>
      <c r="F216" s="569">
        <f>E216*D216</f>
        <v>0</v>
      </c>
      <c r="G216" s="76"/>
      <c r="H216" s="76"/>
      <c r="I216" s="76"/>
      <c r="J216" s="76"/>
      <c r="K216" s="76"/>
      <c r="L216" s="76"/>
    </row>
    <row r="217" spans="1:12" ht="90">
      <c r="A217" s="651" t="s">
        <v>1588</v>
      </c>
      <c r="B217" s="448" t="s">
        <v>928</v>
      </c>
      <c r="C217" s="616"/>
      <c r="D217" s="618"/>
      <c r="E217" s="561"/>
      <c r="F217" s="9"/>
      <c r="G217" s="76"/>
      <c r="H217" s="76"/>
      <c r="I217" s="76"/>
      <c r="J217" s="76"/>
      <c r="K217" s="76"/>
      <c r="L217" s="76"/>
    </row>
    <row r="218" spans="1:12" ht="168.75">
      <c r="A218" s="651"/>
      <c r="B218" s="647" t="s">
        <v>927</v>
      </c>
      <c r="C218" s="616"/>
      <c r="D218" s="618"/>
      <c r="E218" s="561"/>
      <c r="F218" s="9"/>
      <c r="G218" s="76"/>
      <c r="H218" s="76"/>
      <c r="I218" s="76"/>
      <c r="J218" s="76"/>
      <c r="K218" s="76"/>
      <c r="L218" s="76"/>
    </row>
    <row r="219" spans="1:12" s="180" customFormat="1">
      <c r="A219" s="651"/>
      <c r="B219" s="650" t="s">
        <v>926</v>
      </c>
      <c r="C219" s="660" t="s">
        <v>5</v>
      </c>
      <c r="D219" s="661">
        <v>24</v>
      </c>
      <c r="E219" s="568"/>
      <c r="F219" s="569">
        <f>E219*D219</f>
        <v>0</v>
      </c>
    </row>
    <row r="220" spans="1:12">
      <c r="A220" s="614"/>
      <c r="B220" s="653"/>
      <c r="C220" s="659"/>
      <c r="D220" s="617"/>
      <c r="E220" s="561"/>
      <c r="F220" s="9"/>
      <c r="G220" s="76"/>
      <c r="H220" s="76"/>
      <c r="I220" s="76"/>
      <c r="J220" s="76"/>
      <c r="K220" s="76"/>
      <c r="L220" s="76"/>
    </row>
    <row r="221" spans="1:12">
      <c r="A221" s="663" t="s">
        <v>1587</v>
      </c>
      <c r="B221" s="664" t="s">
        <v>297</v>
      </c>
      <c r="C221" s="665"/>
      <c r="D221" s="666"/>
      <c r="E221" s="571"/>
      <c r="F221" s="159"/>
      <c r="G221" s="76"/>
      <c r="H221" s="76"/>
      <c r="I221" s="76"/>
      <c r="J221" s="76"/>
      <c r="K221" s="76"/>
      <c r="L221" s="76"/>
    </row>
    <row r="222" spans="1:12">
      <c r="A222" s="667"/>
      <c r="B222" s="668"/>
      <c r="C222" s="597" t="s">
        <v>274</v>
      </c>
      <c r="D222" s="669">
        <v>1</v>
      </c>
      <c r="E222" s="555"/>
      <c r="F222" s="556">
        <f>D222*E222</f>
        <v>0</v>
      </c>
      <c r="G222" s="76"/>
      <c r="H222" s="76"/>
      <c r="I222" s="76"/>
      <c r="J222" s="76"/>
      <c r="K222" s="76"/>
      <c r="L222" s="76"/>
    </row>
    <row r="223" spans="1:12">
      <c r="A223" s="614"/>
      <c r="B223" s="646"/>
      <c r="C223" s="630"/>
      <c r="D223" s="631"/>
      <c r="E223" s="9"/>
      <c r="G223" s="76"/>
      <c r="H223" s="76"/>
      <c r="I223" s="76"/>
      <c r="J223" s="76"/>
      <c r="K223" s="76"/>
      <c r="L223" s="76"/>
    </row>
    <row r="224" spans="1:12" ht="12.75">
      <c r="A224" s="627" t="s">
        <v>1569</v>
      </c>
      <c r="B224" s="628" t="s">
        <v>1589</v>
      </c>
      <c r="C224" s="446"/>
      <c r="D224" s="446"/>
      <c r="E224" s="302"/>
      <c r="F224" s="303">
        <f>SUM(F136:F222)</f>
        <v>0</v>
      </c>
      <c r="G224" s="76"/>
      <c r="H224" s="76"/>
      <c r="I224" s="76"/>
      <c r="J224" s="76"/>
      <c r="K224" s="76"/>
      <c r="L224" s="76"/>
    </row>
    <row r="225" spans="1:12">
      <c r="A225" s="641"/>
      <c r="B225" s="642"/>
      <c r="C225" s="630"/>
      <c r="D225" s="631"/>
      <c r="E225" s="9"/>
      <c r="G225" s="76"/>
      <c r="H225" s="76"/>
      <c r="I225" s="76"/>
      <c r="J225" s="76"/>
      <c r="K225" s="76"/>
      <c r="L225" s="76"/>
    </row>
    <row r="226" spans="1:12" ht="12.75">
      <c r="A226" s="627" t="s">
        <v>1590</v>
      </c>
      <c r="B226" s="628" t="s">
        <v>351</v>
      </c>
      <c r="C226" s="446"/>
      <c r="D226" s="446"/>
      <c r="E226" s="302"/>
      <c r="F226" s="303"/>
      <c r="G226" s="76"/>
      <c r="H226" s="76"/>
      <c r="I226" s="76"/>
      <c r="J226" s="76"/>
      <c r="K226" s="76"/>
      <c r="L226" s="76"/>
    </row>
    <row r="227" spans="1:12">
      <c r="A227" s="614"/>
      <c r="B227" s="646"/>
      <c r="C227" s="630"/>
      <c r="D227" s="631"/>
      <c r="E227" s="9"/>
      <c r="G227" s="76"/>
      <c r="H227" s="76"/>
      <c r="I227" s="76"/>
      <c r="J227" s="76"/>
      <c r="K227" s="76"/>
      <c r="L227" s="76"/>
    </row>
    <row r="228" spans="1:12">
      <c r="A228" s="586" t="s">
        <v>1591</v>
      </c>
      <c r="B228" s="458" t="s">
        <v>298</v>
      </c>
      <c r="C228" s="588"/>
      <c r="D228" s="589"/>
      <c r="E228" s="121"/>
      <c r="F228" s="97"/>
      <c r="G228" s="76"/>
      <c r="H228" s="76"/>
      <c r="I228" s="76"/>
      <c r="J228" s="76"/>
      <c r="K228" s="76"/>
      <c r="L228" s="76"/>
    </row>
    <row r="229" spans="1:12" ht="78.75">
      <c r="A229" s="590"/>
      <c r="B229" s="622" t="s">
        <v>299</v>
      </c>
      <c r="C229" s="592"/>
      <c r="D229" s="593"/>
      <c r="E229" s="557"/>
      <c r="F229" s="87"/>
      <c r="G229" s="76"/>
      <c r="H229" s="76"/>
      <c r="I229" s="76"/>
      <c r="J229" s="76"/>
      <c r="K229" s="76"/>
      <c r="L229" s="76"/>
    </row>
    <row r="230" spans="1:12">
      <c r="A230" s="586" t="s">
        <v>1598</v>
      </c>
      <c r="B230" s="670" t="s">
        <v>385</v>
      </c>
      <c r="C230" s="625" t="s">
        <v>657</v>
      </c>
      <c r="D230" s="598">
        <v>8</v>
      </c>
      <c r="E230" s="401"/>
      <c r="F230" s="556">
        <f>D230*E230</f>
        <v>0</v>
      </c>
      <c r="G230" s="76"/>
      <c r="H230" s="76"/>
      <c r="I230" s="76"/>
      <c r="J230" s="76"/>
      <c r="K230" s="76"/>
      <c r="L230" s="76"/>
    </row>
    <row r="231" spans="1:12">
      <c r="A231" s="599"/>
      <c r="B231" s="584"/>
      <c r="C231" s="584"/>
      <c r="D231" s="584"/>
      <c r="G231" s="76"/>
      <c r="H231" s="76"/>
      <c r="I231" s="76"/>
      <c r="J231" s="76"/>
      <c r="K231" s="76"/>
      <c r="L231" s="76"/>
    </row>
    <row r="232" spans="1:12">
      <c r="A232" s="586" t="s">
        <v>1599</v>
      </c>
      <c r="B232" s="587" t="s">
        <v>386</v>
      </c>
      <c r="C232" s="671"/>
      <c r="D232" s="666"/>
      <c r="E232" s="571"/>
      <c r="F232" s="159"/>
      <c r="G232" s="76"/>
      <c r="H232" s="76"/>
      <c r="I232" s="76"/>
      <c r="J232" s="76"/>
      <c r="K232" s="76"/>
      <c r="L232" s="76"/>
    </row>
    <row r="233" spans="1:12">
      <c r="A233" s="599"/>
      <c r="B233" s="455"/>
      <c r="C233" s="597" t="s">
        <v>657</v>
      </c>
      <c r="D233" s="598">
        <v>8</v>
      </c>
      <c r="E233" s="401"/>
      <c r="F233" s="556">
        <f>D233*E233</f>
        <v>0</v>
      </c>
      <c r="G233" s="76"/>
      <c r="H233" s="76"/>
      <c r="I233" s="76"/>
      <c r="J233" s="76"/>
      <c r="K233" s="76"/>
      <c r="L233" s="76"/>
    </row>
    <row r="234" spans="1:12">
      <c r="A234" s="586" t="s">
        <v>1600</v>
      </c>
      <c r="B234" s="587" t="s">
        <v>658</v>
      </c>
      <c r="C234" s="671"/>
      <c r="D234" s="666"/>
      <c r="E234" s="571"/>
      <c r="F234" s="159"/>
      <c r="G234" s="76"/>
      <c r="H234" s="76"/>
      <c r="I234" s="76"/>
      <c r="J234" s="76"/>
      <c r="K234" s="76"/>
      <c r="L234" s="76"/>
    </row>
    <row r="235" spans="1:12">
      <c r="A235" s="599"/>
      <c r="B235" s="455"/>
      <c r="C235" s="597" t="s">
        <v>657</v>
      </c>
      <c r="D235" s="598">
        <v>164</v>
      </c>
      <c r="E235" s="401"/>
      <c r="F235" s="556">
        <f>D235*E235</f>
        <v>0</v>
      </c>
      <c r="G235" s="76"/>
      <c r="H235" s="76"/>
      <c r="I235" s="76"/>
      <c r="J235" s="76"/>
      <c r="K235" s="76"/>
      <c r="L235" s="76"/>
    </row>
    <row r="236" spans="1:12">
      <c r="A236" s="586" t="s">
        <v>1601</v>
      </c>
      <c r="B236" s="587" t="s">
        <v>387</v>
      </c>
      <c r="C236" s="671"/>
      <c r="D236" s="666"/>
      <c r="E236" s="571"/>
      <c r="F236" s="159"/>
      <c r="G236" s="76"/>
      <c r="H236" s="76"/>
      <c r="I236" s="76"/>
      <c r="J236" s="76"/>
      <c r="K236" s="76"/>
      <c r="L236" s="76"/>
    </row>
    <row r="237" spans="1:12">
      <c r="A237" s="599"/>
      <c r="B237" s="455"/>
      <c r="C237" s="597" t="s">
        <v>657</v>
      </c>
      <c r="D237" s="598">
        <v>1239</v>
      </c>
      <c r="E237" s="401"/>
      <c r="F237" s="556">
        <f>D237*E237</f>
        <v>0</v>
      </c>
      <c r="G237" s="76"/>
      <c r="H237" s="76"/>
      <c r="I237" s="76"/>
      <c r="J237" s="76"/>
      <c r="K237" s="76"/>
      <c r="L237" s="76"/>
    </row>
    <row r="238" spans="1:12">
      <c r="A238" s="586" t="s">
        <v>1602</v>
      </c>
      <c r="B238" s="587" t="s">
        <v>388</v>
      </c>
      <c r="C238" s="671"/>
      <c r="D238" s="666"/>
      <c r="E238" s="571"/>
      <c r="F238" s="159"/>
      <c r="G238" s="76"/>
      <c r="H238" s="76"/>
      <c r="I238" s="76"/>
      <c r="J238" s="76"/>
      <c r="K238" s="76"/>
      <c r="L238" s="76"/>
    </row>
    <row r="239" spans="1:12">
      <c r="A239" s="599"/>
      <c r="B239" s="455"/>
      <c r="C239" s="597" t="s">
        <v>657</v>
      </c>
      <c r="D239" s="598">
        <v>542</v>
      </c>
      <c r="E239" s="401"/>
      <c r="F239" s="556">
        <f>D239*E239</f>
        <v>0</v>
      </c>
      <c r="G239" s="76"/>
      <c r="H239" s="76"/>
      <c r="I239" s="76"/>
      <c r="J239" s="76"/>
      <c r="K239" s="76"/>
      <c r="L239" s="76"/>
    </row>
    <row r="240" spans="1:12">
      <c r="A240" s="586" t="s">
        <v>1603</v>
      </c>
      <c r="B240" s="587" t="s">
        <v>389</v>
      </c>
      <c r="C240" s="671"/>
      <c r="D240" s="666"/>
      <c r="E240" s="571"/>
      <c r="F240" s="159"/>
      <c r="G240" s="76"/>
      <c r="H240" s="76"/>
      <c r="I240" s="76"/>
      <c r="J240" s="76"/>
      <c r="K240" s="76"/>
      <c r="L240" s="76"/>
    </row>
    <row r="241" spans="1:12">
      <c r="A241" s="599"/>
      <c r="B241" s="455"/>
      <c r="C241" s="597" t="s">
        <v>657</v>
      </c>
      <c r="D241" s="598">
        <v>486</v>
      </c>
      <c r="E241" s="401"/>
      <c r="F241" s="556">
        <f>D241*E241</f>
        <v>0</v>
      </c>
      <c r="G241" s="76"/>
      <c r="H241" s="76"/>
      <c r="I241" s="76"/>
      <c r="J241" s="76"/>
      <c r="K241" s="76"/>
      <c r="L241" s="76"/>
    </row>
    <row r="242" spans="1:12">
      <c r="A242" s="586" t="s">
        <v>1604</v>
      </c>
      <c r="B242" s="587" t="s">
        <v>659</v>
      </c>
      <c r="C242" s="671"/>
      <c r="D242" s="666"/>
      <c r="E242" s="571"/>
      <c r="F242" s="159"/>
      <c r="G242" s="76"/>
      <c r="H242" s="76"/>
      <c r="I242" s="76"/>
      <c r="J242" s="76"/>
      <c r="K242" s="76"/>
      <c r="L242" s="76"/>
    </row>
    <row r="243" spans="1:12">
      <c r="A243" s="599"/>
      <c r="B243" s="455"/>
      <c r="C243" s="597" t="s">
        <v>657</v>
      </c>
      <c r="D243" s="598">
        <v>50</v>
      </c>
      <c r="E243" s="401"/>
      <c r="F243" s="556">
        <f>D243*E243</f>
        <v>0</v>
      </c>
      <c r="G243" s="76"/>
      <c r="H243" s="76"/>
      <c r="I243" s="76"/>
      <c r="J243" s="76"/>
      <c r="K243" s="76"/>
      <c r="L243" s="76"/>
    </row>
    <row r="244" spans="1:12" s="180" customFormat="1">
      <c r="A244" s="586" t="s">
        <v>1605</v>
      </c>
      <c r="B244" s="587" t="s">
        <v>1032</v>
      </c>
      <c r="C244" s="671"/>
      <c r="D244" s="666"/>
      <c r="E244" s="571"/>
      <c r="F244" s="159"/>
    </row>
    <row r="245" spans="1:12" s="180" customFormat="1">
      <c r="A245" s="599"/>
      <c r="B245" s="455"/>
      <c r="C245" s="597" t="s">
        <v>657</v>
      </c>
      <c r="D245" s="598">
        <v>800.3</v>
      </c>
      <c r="E245" s="401"/>
      <c r="F245" s="556">
        <f>D245*E245</f>
        <v>0</v>
      </c>
    </row>
    <row r="246" spans="1:12">
      <c r="A246" s="586" t="s">
        <v>1606</v>
      </c>
      <c r="B246" s="587" t="s">
        <v>390</v>
      </c>
      <c r="C246" s="671"/>
      <c r="D246" s="666"/>
      <c r="E246" s="571"/>
      <c r="F246" s="159"/>
      <c r="G246" s="76"/>
      <c r="H246" s="76"/>
      <c r="I246" s="76"/>
      <c r="J246" s="76"/>
      <c r="K246" s="76"/>
      <c r="L246" s="76"/>
    </row>
    <row r="247" spans="1:12">
      <c r="A247" s="599"/>
      <c r="B247" s="455"/>
      <c r="C247" s="597" t="s">
        <v>657</v>
      </c>
      <c r="D247" s="598">
        <v>1490</v>
      </c>
      <c r="E247" s="401"/>
      <c r="F247" s="556">
        <f>D247*E247</f>
        <v>0</v>
      </c>
      <c r="G247" s="76"/>
      <c r="H247" s="76"/>
      <c r="I247" s="76"/>
      <c r="J247" s="76"/>
      <c r="K247" s="76"/>
      <c r="L247" s="76"/>
    </row>
    <row r="248" spans="1:12">
      <c r="A248" s="586" t="s">
        <v>1607</v>
      </c>
      <c r="B248" s="587" t="s">
        <v>391</v>
      </c>
      <c r="C248" s="671"/>
      <c r="D248" s="666"/>
      <c r="E248" s="571"/>
      <c r="F248" s="159"/>
      <c r="G248" s="76"/>
      <c r="H248" s="76"/>
      <c r="I248" s="76"/>
      <c r="J248" s="76"/>
      <c r="K248" s="76"/>
      <c r="L248" s="76"/>
    </row>
    <row r="249" spans="1:12">
      <c r="A249" s="599"/>
      <c r="B249" s="455"/>
      <c r="C249" s="597" t="s">
        <v>657</v>
      </c>
      <c r="D249" s="598">
        <v>30</v>
      </c>
      <c r="E249" s="401"/>
      <c r="F249" s="556">
        <f>D249*E249</f>
        <v>0</v>
      </c>
      <c r="G249" s="76"/>
      <c r="H249" s="76"/>
      <c r="I249" s="76"/>
      <c r="J249" s="76"/>
      <c r="K249" s="76"/>
      <c r="L249" s="76"/>
    </row>
    <row r="250" spans="1:12">
      <c r="A250" s="586" t="s">
        <v>1608</v>
      </c>
      <c r="B250" s="587" t="s">
        <v>300</v>
      </c>
      <c r="C250" s="671"/>
      <c r="D250" s="666"/>
      <c r="E250" s="571"/>
      <c r="F250" s="159"/>
      <c r="G250" s="76"/>
      <c r="H250" s="76"/>
      <c r="I250" s="76"/>
      <c r="J250" s="76"/>
      <c r="K250" s="76"/>
      <c r="L250" s="76"/>
    </row>
    <row r="251" spans="1:12">
      <c r="A251" s="599"/>
      <c r="B251" s="455"/>
      <c r="C251" s="597" t="s">
        <v>657</v>
      </c>
      <c r="D251" s="598">
        <v>400</v>
      </c>
      <c r="E251" s="401"/>
      <c r="F251" s="556">
        <f>D251*E251</f>
        <v>0</v>
      </c>
      <c r="G251" s="76"/>
      <c r="H251" s="76"/>
      <c r="I251" s="76"/>
      <c r="J251" s="76"/>
      <c r="K251" s="76"/>
      <c r="L251" s="76"/>
    </row>
    <row r="252" spans="1:12">
      <c r="A252" s="586" t="s">
        <v>1609</v>
      </c>
      <c r="B252" s="587" t="s">
        <v>660</v>
      </c>
      <c r="C252" s="671"/>
      <c r="D252" s="666"/>
      <c r="E252" s="571"/>
      <c r="F252" s="159"/>
      <c r="G252" s="76"/>
      <c r="H252" s="76"/>
      <c r="I252" s="76"/>
      <c r="J252" s="76"/>
      <c r="K252" s="76"/>
      <c r="L252" s="76"/>
    </row>
    <row r="253" spans="1:12">
      <c r="A253" s="599"/>
      <c r="B253" s="455"/>
      <c r="C253" s="597" t="s">
        <v>657</v>
      </c>
      <c r="D253" s="598">
        <v>400</v>
      </c>
      <c r="E253" s="401"/>
      <c r="F253" s="556">
        <f>D253*E253</f>
        <v>0</v>
      </c>
      <c r="G253" s="76"/>
      <c r="H253" s="76"/>
      <c r="I253" s="76"/>
      <c r="J253" s="76"/>
      <c r="K253" s="76"/>
      <c r="L253" s="76"/>
    </row>
    <row r="254" spans="1:12" ht="22.5">
      <c r="A254" s="586" t="s">
        <v>1610</v>
      </c>
      <c r="B254" s="587" t="s">
        <v>295</v>
      </c>
      <c r="C254" s="616"/>
      <c r="D254" s="617"/>
      <c r="E254" s="561"/>
      <c r="F254" s="9"/>
      <c r="G254" s="76"/>
      <c r="H254" s="76"/>
      <c r="I254" s="76"/>
      <c r="J254" s="76"/>
      <c r="K254" s="76"/>
      <c r="L254" s="76"/>
    </row>
    <row r="255" spans="1:12" ht="33.75">
      <c r="A255" s="590"/>
      <c r="B255" s="657" t="s">
        <v>301</v>
      </c>
      <c r="C255" s="584"/>
      <c r="D255" s="654"/>
      <c r="G255" s="76"/>
      <c r="H255" s="76"/>
      <c r="I255" s="76"/>
      <c r="J255" s="76"/>
      <c r="K255" s="76"/>
      <c r="L255" s="76"/>
    </row>
    <row r="256" spans="1:12">
      <c r="A256" s="599"/>
      <c r="B256" s="622"/>
      <c r="C256" s="597" t="s">
        <v>274</v>
      </c>
      <c r="D256" s="598">
        <v>1</v>
      </c>
      <c r="E256" s="555"/>
      <c r="F256" s="105">
        <f>D256*E256</f>
        <v>0</v>
      </c>
      <c r="G256" s="76"/>
      <c r="H256" s="76"/>
      <c r="I256" s="76"/>
      <c r="J256" s="76"/>
      <c r="K256" s="76"/>
      <c r="L256" s="76"/>
    </row>
    <row r="257" spans="1:12" ht="22.5">
      <c r="A257" s="586" t="s">
        <v>1592</v>
      </c>
      <c r="B257" s="636" t="s">
        <v>302</v>
      </c>
      <c r="C257" s="616"/>
      <c r="D257" s="618"/>
      <c r="E257" s="561"/>
      <c r="F257" s="9"/>
      <c r="G257" s="76"/>
      <c r="H257" s="76"/>
      <c r="I257" s="76"/>
      <c r="J257" s="76"/>
      <c r="K257" s="76"/>
      <c r="L257" s="76"/>
    </row>
    <row r="258" spans="1:12" ht="33.75">
      <c r="A258" s="590"/>
      <c r="B258" s="451" t="s">
        <v>303</v>
      </c>
      <c r="C258" s="584"/>
      <c r="D258" s="654"/>
      <c r="G258" s="76"/>
      <c r="H258" s="76"/>
      <c r="I258" s="76"/>
      <c r="J258" s="76"/>
      <c r="K258" s="76"/>
      <c r="L258" s="76"/>
    </row>
    <row r="259" spans="1:12">
      <c r="A259" s="599"/>
      <c r="B259" s="490"/>
      <c r="C259" s="597" t="s">
        <v>5</v>
      </c>
      <c r="D259" s="610">
        <v>34</v>
      </c>
      <c r="E259" s="555"/>
      <c r="F259" s="105">
        <f>D259*E259</f>
        <v>0</v>
      </c>
      <c r="G259" s="76"/>
      <c r="H259" s="76"/>
      <c r="I259" s="76"/>
      <c r="J259" s="76"/>
      <c r="K259" s="76"/>
      <c r="L259" s="76"/>
    </row>
    <row r="260" spans="1:12" ht="22.5">
      <c r="A260" s="663" t="s">
        <v>1593</v>
      </c>
      <c r="B260" s="587" t="s">
        <v>304</v>
      </c>
      <c r="C260" s="672"/>
      <c r="D260" s="673"/>
      <c r="E260" s="120"/>
      <c r="F260" s="97"/>
      <c r="G260" s="76"/>
      <c r="H260" s="76"/>
      <c r="I260" s="76"/>
      <c r="J260" s="76"/>
      <c r="K260" s="76"/>
      <c r="L260" s="76"/>
    </row>
    <row r="261" spans="1:12">
      <c r="A261" s="667"/>
      <c r="B261" s="455"/>
      <c r="C261" s="625" t="s">
        <v>657</v>
      </c>
      <c r="D261" s="598">
        <v>730</v>
      </c>
      <c r="E261" s="555"/>
      <c r="F261" s="105">
        <f>D261*E261</f>
        <v>0</v>
      </c>
      <c r="G261" s="76"/>
      <c r="H261" s="76"/>
      <c r="I261" s="76"/>
      <c r="J261" s="76"/>
      <c r="K261" s="76"/>
      <c r="L261" s="76"/>
    </row>
    <row r="262" spans="1:12">
      <c r="A262" s="586" t="s">
        <v>1594</v>
      </c>
      <c r="B262" s="636" t="s">
        <v>305</v>
      </c>
      <c r="C262" s="616"/>
      <c r="D262" s="618"/>
      <c r="E262" s="561"/>
      <c r="F262" s="9"/>
      <c r="G262" s="76"/>
      <c r="H262" s="76"/>
      <c r="I262" s="76"/>
      <c r="J262" s="76"/>
      <c r="K262" s="76"/>
      <c r="L262" s="76"/>
    </row>
    <row r="263" spans="1:12" ht="33.75">
      <c r="A263" s="590"/>
      <c r="B263" s="451" t="s">
        <v>306</v>
      </c>
      <c r="C263" s="584"/>
      <c r="D263" s="654"/>
      <c r="G263" s="76"/>
      <c r="H263" s="76"/>
      <c r="I263" s="76"/>
      <c r="J263" s="76"/>
      <c r="K263" s="76"/>
      <c r="L263" s="76"/>
    </row>
    <row r="264" spans="1:12">
      <c r="A264" s="599"/>
      <c r="B264" s="490"/>
      <c r="C264" s="597" t="s">
        <v>254</v>
      </c>
      <c r="D264" s="610">
        <v>1</v>
      </c>
      <c r="E264" s="555"/>
      <c r="F264" s="105">
        <f>D264*E264</f>
        <v>0</v>
      </c>
      <c r="G264" s="76"/>
      <c r="H264" s="76"/>
      <c r="I264" s="76"/>
      <c r="J264" s="76"/>
      <c r="K264" s="76"/>
      <c r="L264" s="76"/>
    </row>
    <row r="265" spans="1:12">
      <c r="A265" s="586" t="s">
        <v>1595</v>
      </c>
      <c r="B265" s="636" t="s">
        <v>307</v>
      </c>
      <c r="C265" s="616"/>
      <c r="D265" s="618"/>
      <c r="E265" s="561"/>
      <c r="F265" s="9"/>
      <c r="G265" s="76"/>
      <c r="H265" s="76"/>
      <c r="I265" s="76"/>
      <c r="J265" s="76"/>
      <c r="K265" s="76"/>
      <c r="L265" s="76"/>
    </row>
    <row r="266" spans="1:12" ht="33.75">
      <c r="A266" s="590"/>
      <c r="B266" s="451" t="s">
        <v>308</v>
      </c>
      <c r="C266" s="584"/>
      <c r="D266" s="654"/>
      <c r="G266" s="76"/>
      <c r="H266" s="76"/>
      <c r="I266" s="76"/>
      <c r="J266" s="76"/>
      <c r="K266" s="76"/>
      <c r="L266" s="76"/>
    </row>
    <row r="267" spans="1:12">
      <c r="A267" s="599"/>
      <c r="B267" s="490"/>
      <c r="C267" s="597" t="s">
        <v>254</v>
      </c>
      <c r="D267" s="610">
        <v>1</v>
      </c>
      <c r="E267" s="555"/>
      <c r="F267" s="105">
        <f>D267*E267</f>
        <v>0</v>
      </c>
      <c r="G267" s="76"/>
      <c r="H267" s="76"/>
      <c r="I267" s="76"/>
      <c r="J267" s="76"/>
      <c r="K267" s="76"/>
      <c r="L267" s="76"/>
    </row>
    <row r="268" spans="1:12">
      <c r="A268" s="663" t="s">
        <v>1596</v>
      </c>
      <c r="B268" s="587" t="s">
        <v>297</v>
      </c>
      <c r="C268" s="672"/>
      <c r="D268" s="673"/>
      <c r="E268" s="120"/>
      <c r="F268" s="97"/>
      <c r="G268" s="76"/>
      <c r="H268" s="76"/>
      <c r="I268" s="76"/>
      <c r="J268" s="76"/>
      <c r="K268" s="76"/>
      <c r="L268" s="76"/>
    </row>
    <row r="269" spans="1:12">
      <c r="A269" s="667"/>
      <c r="B269" s="455"/>
      <c r="C269" s="625" t="s">
        <v>254</v>
      </c>
      <c r="D269" s="598">
        <v>1</v>
      </c>
      <c r="E269" s="555"/>
      <c r="F269" s="105">
        <f>D269*E269</f>
        <v>0</v>
      </c>
      <c r="G269" s="76"/>
      <c r="H269" s="76"/>
      <c r="I269" s="76"/>
      <c r="J269" s="76"/>
      <c r="K269" s="76"/>
      <c r="L269" s="76"/>
    </row>
    <row r="270" spans="1:12">
      <c r="A270" s="586" t="s">
        <v>1597</v>
      </c>
      <c r="B270" s="636" t="s">
        <v>1046</v>
      </c>
      <c r="C270" s="616"/>
      <c r="D270" s="618"/>
      <c r="E270" s="561"/>
      <c r="F270" s="9"/>
      <c r="G270" s="76"/>
      <c r="H270" s="76"/>
      <c r="I270" s="76"/>
      <c r="J270" s="76"/>
      <c r="K270" s="76"/>
      <c r="L270" s="76"/>
    </row>
    <row r="271" spans="1:12" ht="112.5">
      <c r="A271" s="590"/>
      <c r="B271" s="451" t="s">
        <v>1047</v>
      </c>
      <c r="C271" s="584"/>
      <c r="D271" s="654"/>
      <c r="G271" s="76"/>
      <c r="H271" s="76"/>
      <c r="I271" s="76"/>
      <c r="J271" s="76"/>
      <c r="K271" s="76"/>
      <c r="L271" s="76"/>
    </row>
    <row r="272" spans="1:12">
      <c r="A272" s="599"/>
      <c r="B272" s="490" t="s">
        <v>963</v>
      </c>
      <c r="C272" s="597" t="s">
        <v>254</v>
      </c>
      <c r="D272" s="610">
        <v>1</v>
      </c>
      <c r="E272" s="555"/>
      <c r="F272" s="105">
        <f>D272*E272</f>
        <v>0</v>
      </c>
      <c r="G272" s="76"/>
      <c r="H272" s="76"/>
      <c r="I272" s="76"/>
      <c r="J272" s="76"/>
      <c r="K272" s="76"/>
      <c r="L272" s="76"/>
    </row>
    <row r="273" spans="1:12" ht="12.75">
      <c r="A273" s="627" t="s">
        <v>1590</v>
      </c>
      <c r="B273" s="674" t="s">
        <v>1611</v>
      </c>
      <c r="C273" s="675"/>
      <c r="D273" s="675"/>
      <c r="E273" s="675"/>
      <c r="F273" s="303">
        <f>SUM(F228:F272)</f>
        <v>0</v>
      </c>
      <c r="G273" s="76"/>
      <c r="H273" s="76"/>
      <c r="I273" s="76"/>
      <c r="J273" s="76"/>
      <c r="K273" s="76"/>
      <c r="L273" s="76"/>
    </row>
    <row r="274" spans="1:12">
      <c r="A274" s="566"/>
      <c r="B274" s="357"/>
      <c r="C274" s="564"/>
      <c r="D274" s="561"/>
      <c r="E274" s="9"/>
      <c r="G274" s="76"/>
      <c r="H274" s="76"/>
      <c r="I274" s="76"/>
      <c r="J274" s="76"/>
      <c r="K274" s="76"/>
      <c r="L274" s="76"/>
    </row>
    <row r="275" spans="1:12" ht="12.75">
      <c r="A275" s="627" t="s">
        <v>1612</v>
      </c>
      <c r="B275" s="674" t="s">
        <v>352</v>
      </c>
      <c r="C275" s="675"/>
      <c r="D275" s="675"/>
      <c r="E275" s="675"/>
      <c r="F275" s="438"/>
      <c r="G275" s="76"/>
      <c r="H275" s="76"/>
      <c r="I275" s="76"/>
      <c r="J275" s="76"/>
      <c r="K275" s="76"/>
      <c r="L275" s="76"/>
    </row>
    <row r="276" spans="1:12" ht="22.5">
      <c r="A276" s="586" t="s">
        <v>1613</v>
      </c>
      <c r="B276" s="636" t="s">
        <v>309</v>
      </c>
      <c r="C276" s="616"/>
      <c r="D276" s="618"/>
      <c r="E276" s="561"/>
      <c r="F276" s="9"/>
      <c r="G276" s="76"/>
      <c r="H276" s="76"/>
      <c r="I276" s="76"/>
      <c r="J276" s="76"/>
      <c r="K276" s="76"/>
      <c r="L276" s="76"/>
    </row>
    <row r="277" spans="1:12" ht="45">
      <c r="A277" s="590"/>
      <c r="B277" s="451" t="s">
        <v>661</v>
      </c>
      <c r="C277" s="584"/>
      <c r="D277" s="654"/>
      <c r="G277" s="76"/>
      <c r="H277" s="76"/>
      <c r="I277" s="76"/>
      <c r="J277" s="76"/>
      <c r="K277" s="76"/>
      <c r="L277" s="76"/>
    </row>
    <row r="278" spans="1:12">
      <c r="A278" s="599"/>
      <c r="B278" s="490"/>
      <c r="C278" s="597" t="s">
        <v>5</v>
      </c>
      <c r="D278" s="610">
        <v>7</v>
      </c>
      <c r="E278" s="555"/>
      <c r="F278" s="105">
        <f>D278*E278</f>
        <v>0</v>
      </c>
      <c r="G278" s="76"/>
      <c r="H278" s="76"/>
      <c r="I278" s="76"/>
      <c r="J278" s="76"/>
      <c r="K278" s="76"/>
      <c r="L278" s="76"/>
    </row>
    <row r="279" spans="1:12">
      <c r="A279" s="586" t="s">
        <v>1614</v>
      </c>
      <c r="B279" s="636" t="s">
        <v>310</v>
      </c>
      <c r="C279" s="616"/>
      <c r="D279" s="618"/>
      <c r="E279" s="561"/>
      <c r="F279" s="9"/>
      <c r="G279" s="76"/>
      <c r="H279" s="76"/>
      <c r="I279" s="76"/>
      <c r="J279" s="76"/>
      <c r="K279" s="76"/>
      <c r="L279" s="76"/>
    </row>
    <row r="280" spans="1:12" ht="22.5">
      <c r="A280" s="590"/>
      <c r="B280" s="451" t="s">
        <v>311</v>
      </c>
      <c r="C280" s="584"/>
      <c r="D280" s="654"/>
      <c r="G280" s="76"/>
      <c r="H280" s="76"/>
      <c r="I280" s="76"/>
      <c r="J280" s="76"/>
      <c r="K280" s="76"/>
      <c r="L280" s="76"/>
    </row>
    <row r="281" spans="1:12">
      <c r="A281" s="599"/>
      <c r="B281" s="490"/>
      <c r="C281" s="597" t="s">
        <v>5</v>
      </c>
      <c r="D281" s="610">
        <v>7</v>
      </c>
      <c r="E281" s="555"/>
      <c r="F281" s="105">
        <f>D281*E281</f>
        <v>0</v>
      </c>
      <c r="G281" s="76"/>
      <c r="H281" s="76"/>
      <c r="I281" s="76"/>
      <c r="J281" s="76"/>
      <c r="K281" s="76"/>
      <c r="L281" s="76"/>
    </row>
    <row r="282" spans="1:12" ht="22.5">
      <c r="A282" s="586" t="s">
        <v>1615</v>
      </c>
      <c r="B282" s="636" t="s">
        <v>309</v>
      </c>
      <c r="C282" s="616"/>
      <c r="D282" s="618"/>
      <c r="E282" s="561"/>
      <c r="F282" s="9"/>
      <c r="G282" s="76"/>
      <c r="H282" s="76"/>
      <c r="I282" s="76"/>
      <c r="J282" s="76"/>
      <c r="K282" s="76"/>
      <c r="L282" s="76"/>
    </row>
    <row r="283" spans="1:12" ht="45">
      <c r="A283" s="590"/>
      <c r="B283" s="451" t="s">
        <v>662</v>
      </c>
      <c r="C283" s="584"/>
      <c r="D283" s="654"/>
      <c r="G283" s="76"/>
      <c r="H283" s="76"/>
      <c r="I283" s="76"/>
      <c r="J283" s="76"/>
      <c r="K283" s="76"/>
      <c r="L283" s="76"/>
    </row>
    <row r="284" spans="1:12">
      <c r="A284" s="599"/>
      <c r="B284" s="490"/>
      <c r="C284" s="597" t="s">
        <v>5</v>
      </c>
      <c r="D284" s="610">
        <v>13</v>
      </c>
      <c r="E284" s="555"/>
      <c r="F284" s="105">
        <f>D284*E284</f>
        <v>0</v>
      </c>
      <c r="G284" s="76"/>
      <c r="H284" s="76"/>
      <c r="I284" s="76"/>
      <c r="J284" s="76"/>
      <c r="K284" s="76"/>
      <c r="L284" s="76"/>
    </row>
    <row r="285" spans="1:12" ht="22.5">
      <c r="A285" s="586" t="s">
        <v>1616</v>
      </c>
      <c r="B285" s="636" t="s">
        <v>312</v>
      </c>
      <c r="C285" s="616"/>
      <c r="D285" s="618"/>
      <c r="E285" s="561"/>
      <c r="F285" s="9"/>
      <c r="G285" s="76"/>
      <c r="H285" s="76"/>
      <c r="I285" s="76"/>
      <c r="J285" s="76"/>
      <c r="K285" s="76"/>
      <c r="L285" s="76"/>
    </row>
    <row r="286" spans="1:12" ht="33.75">
      <c r="A286" s="590"/>
      <c r="B286" s="451" t="s">
        <v>313</v>
      </c>
      <c r="C286" s="584"/>
      <c r="D286" s="654"/>
      <c r="G286" s="76"/>
      <c r="H286" s="76"/>
      <c r="I286" s="76"/>
      <c r="J286" s="76"/>
      <c r="K286" s="76"/>
      <c r="L286" s="76"/>
    </row>
    <row r="287" spans="1:12">
      <c r="A287" s="599"/>
      <c r="B287" s="490"/>
      <c r="C287" s="597" t="s">
        <v>5</v>
      </c>
      <c r="D287" s="610">
        <v>13</v>
      </c>
      <c r="E287" s="555"/>
      <c r="F287" s="105">
        <f>D287*E287</f>
        <v>0</v>
      </c>
      <c r="G287" s="76"/>
      <c r="H287" s="76"/>
      <c r="I287" s="76"/>
      <c r="J287" s="76"/>
      <c r="K287" s="76"/>
      <c r="L287" s="76"/>
    </row>
    <row r="288" spans="1:12" ht="22.5">
      <c r="A288" s="586" t="s">
        <v>1617</v>
      </c>
      <c r="B288" s="636" t="s">
        <v>314</v>
      </c>
      <c r="C288" s="616"/>
      <c r="D288" s="618"/>
      <c r="E288" s="561"/>
      <c r="F288" s="9"/>
      <c r="G288" s="76"/>
      <c r="H288" s="76"/>
      <c r="I288" s="76"/>
      <c r="J288" s="76"/>
      <c r="K288" s="76"/>
      <c r="L288" s="76"/>
    </row>
    <row r="289" spans="1:12" ht="33.75">
      <c r="A289" s="590"/>
      <c r="B289" s="451" t="s">
        <v>315</v>
      </c>
      <c r="C289" s="584"/>
      <c r="D289" s="654"/>
      <c r="G289" s="76"/>
      <c r="H289" s="76"/>
      <c r="I289" s="76"/>
      <c r="J289" s="76"/>
      <c r="K289" s="76"/>
      <c r="L289" s="76"/>
    </row>
    <row r="290" spans="1:12">
      <c r="A290" s="599"/>
      <c r="B290" s="490"/>
      <c r="C290" s="597" t="s">
        <v>663</v>
      </c>
      <c r="D290" s="610">
        <v>523</v>
      </c>
      <c r="E290" s="555"/>
      <c r="F290" s="105">
        <f>D290*E290</f>
        <v>0</v>
      </c>
      <c r="G290" s="76"/>
      <c r="H290" s="76"/>
      <c r="I290" s="76"/>
      <c r="J290" s="76"/>
      <c r="K290" s="76"/>
      <c r="L290" s="76"/>
    </row>
    <row r="291" spans="1:12" ht="22.5">
      <c r="A291" s="663" t="s">
        <v>1618</v>
      </c>
      <c r="B291" s="587" t="s">
        <v>316</v>
      </c>
      <c r="C291" s="672"/>
      <c r="D291" s="673"/>
      <c r="E291" s="120"/>
      <c r="F291" s="97"/>
      <c r="G291" s="76"/>
      <c r="H291" s="76"/>
      <c r="I291" s="76"/>
      <c r="J291" s="76"/>
      <c r="K291" s="76"/>
      <c r="L291" s="76"/>
    </row>
    <row r="292" spans="1:12">
      <c r="A292" s="667"/>
      <c r="B292" s="455"/>
      <c r="C292" s="625" t="s">
        <v>664</v>
      </c>
      <c r="D292" s="598">
        <v>654</v>
      </c>
      <c r="E292" s="555"/>
      <c r="F292" s="105">
        <f>D292*E292</f>
        <v>0</v>
      </c>
      <c r="G292" s="76"/>
      <c r="H292" s="76"/>
      <c r="I292" s="76"/>
      <c r="J292" s="76"/>
      <c r="K292" s="76"/>
      <c r="L292" s="76"/>
    </row>
    <row r="293" spans="1:12">
      <c r="A293" s="586" t="s">
        <v>1619</v>
      </c>
      <c r="B293" s="636" t="s">
        <v>317</v>
      </c>
      <c r="C293" s="616"/>
      <c r="D293" s="618"/>
      <c r="E293" s="561"/>
      <c r="F293" s="9"/>
      <c r="G293" s="76"/>
      <c r="H293" s="76"/>
      <c r="I293" s="76"/>
      <c r="J293" s="76"/>
      <c r="K293" s="76"/>
      <c r="L293" s="76"/>
    </row>
    <row r="294" spans="1:12" ht="45">
      <c r="A294" s="590"/>
      <c r="B294" s="451" t="s">
        <v>318</v>
      </c>
      <c r="C294" s="584"/>
      <c r="D294" s="654"/>
      <c r="G294" s="76"/>
      <c r="H294" s="76"/>
      <c r="I294" s="76"/>
      <c r="J294" s="76"/>
      <c r="K294" s="76"/>
      <c r="L294" s="76"/>
    </row>
    <row r="295" spans="1:12">
      <c r="A295" s="599"/>
      <c r="B295" s="490"/>
      <c r="C295" s="597" t="s">
        <v>663</v>
      </c>
      <c r="D295" s="610">
        <v>236</v>
      </c>
      <c r="E295" s="555"/>
      <c r="F295" s="105">
        <f>D295*E295</f>
        <v>0</v>
      </c>
      <c r="G295" s="76"/>
      <c r="H295" s="76"/>
      <c r="I295" s="76"/>
      <c r="J295" s="76"/>
      <c r="K295" s="76"/>
      <c r="L295" s="76"/>
    </row>
    <row r="296" spans="1:12">
      <c r="A296" s="586" t="s">
        <v>1620</v>
      </c>
      <c r="B296" s="636" t="s">
        <v>319</v>
      </c>
      <c r="C296" s="616"/>
      <c r="D296" s="618"/>
      <c r="E296" s="561"/>
      <c r="F296" s="9"/>
      <c r="G296" s="76"/>
      <c r="H296" s="76"/>
      <c r="I296" s="76"/>
      <c r="J296" s="76"/>
      <c r="K296" s="76"/>
      <c r="L296" s="76"/>
    </row>
    <row r="297" spans="1:12" ht="33.75">
      <c r="A297" s="590"/>
      <c r="B297" s="451" t="s">
        <v>320</v>
      </c>
      <c r="C297" s="584"/>
      <c r="D297" s="654"/>
      <c r="G297" s="76"/>
      <c r="H297" s="76"/>
      <c r="I297" s="76"/>
      <c r="J297" s="76"/>
      <c r="K297" s="76"/>
      <c r="L297" s="76"/>
    </row>
    <row r="298" spans="1:12">
      <c r="A298" s="599"/>
      <c r="B298" s="490"/>
      <c r="C298" s="597" t="s">
        <v>663</v>
      </c>
      <c r="D298" s="610">
        <v>327</v>
      </c>
      <c r="E298" s="555"/>
      <c r="F298" s="105">
        <f>D298*E298</f>
        <v>0</v>
      </c>
      <c r="G298" s="76"/>
      <c r="H298" s="76"/>
      <c r="I298" s="76"/>
      <c r="J298" s="76"/>
      <c r="K298" s="76"/>
      <c r="L298" s="76"/>
    </row>
    <row r="299" spans="1:12" ht="22.5">
      <c r="A299" s="586" t="s">
        <v>1621</v>
      </c>
      <c r="B299" s="636" t="s">
        <v>321</v>
      </c>
      <c r="C299" s="600"/>
      <c r="D299" s="621"/>
      <c r="E299" s="551"/>
      <c r="F299" s="122"/>
      <c r="G299" s="76"/>
      <c r="H299" s="76"/>
      <c r="I299" s="76"/>
      <c r="J299" s="76"/>
      <c r="K299" s="76"/>
      <c r="L299" s="76"/>
    </row>
    <row r="300" spans="1:12">
      <c r="A300" s="590"/>
      <c r="B300" s="451" t="s">
        <v>322</v>
      </c>
      <c r="C300" s="601"/>
      <c r="D300" s="676"/>
      <c r="E300" s="552"/>
      <c r="F300" s="124"/>
      <c r="G300" s="76"/>
      <c r="H300" s="76"/>
      <c r="I300" s="76"/>
      <c r="J300" s="76"/>
      <c r="K300" s="76"/>
      <c r="L300" s="76"/>
    </row>
    <row r="301" spans="1:12">
      <c r="A301" s="590"/>
      <c r="B301" s="451" t="s">
        <v>323</v>
      </c>
      <c r="C301" s="607"/>
      <c r="D301" s="624"/>
      <c r="E301" s="553"/>
      <c r="F301" s="127"/>
      <c r="G301" s="76"/>
      <c r="H301" s="76"/>
      <c r="I301" s="76"/>
      <c r="J301" s="76"/>
      <c r="K301" s="76"/>
      <c r="L301" s="76"/>
    </row>
    <row r="302" spans="1:12">
      <c r="A302" s="599"/>
      <c r="B302" s="677"/>
      <c r="C302" s="597" t="s">
        <v>657</v>
      </c>
      <c r="D302" s="610">
        <v>280</v>
      </c>
      <c r="E302" s="555"/>
      <c r="F302" s="105">
        <f>D302*E302</f>
        <v>0</v>
      </c>
      <c r="G302" s="76"/>
      <c r="H302" s="76"/>
      <c r="I302" s="76"/>
      <c r="J302" s="76"/>
      <c r="K302" s="76"/>
      <c r="L302" s="76"/>
    </row>
    <row r="303" spans="1:12" ht="22.5">
      <c r="A303" s="586" t="s">
        <v>1622</v>
      </c>
      <c r="B303" s="636" t="s">
        <v>324</v>
      </c>
      <c r="C303" s="600"/>
      <c r="D303" s="621"/>
      <c r="E303" s="551"/>
      <c r="F303" s="122"/>
      <c r="G303" s="76"/>
      <c r="H303" s="76"/>
      <c r="I303" s="76"/>
      <c r="J303" s="76"/>
      <c r="K303" s="76"/>
      <c r="L303" s="76"/>
    </row>
    <row r="304" spans="1:12">
      <c r="A304" s="590"/>
      <c r="B304" s="451" t="s">
        <v>322</v>
      </c>
      <c r="C304" s="601"/>
      <c r="D304" s="676"/>
      <c r="E304" s="552"/>
      <c r="F304" s="124"/>
      <c r="G304" s="76"/>
      <c r="H304" s="76"/>
      <c r="I304" s="76"/>
      <c r="J304" s="76"/>
      <c r="K304" s="76"/>
      <c r="L304" s="76"/>
    </row>
    <row r="305" spans="1:12">
      <c r="A305" s="590"/>
      <c r="B305" s="451" t="s">
        <v>325</v>
      </c>
      <c r="C305" s="607"/>
      <c r="D305" s="624"/>
      <c r="E305" s="553"/>
      <c r="F305" s="127"/>
      <c r="G305" s="76"/>
      <c r="H305" s="76"/>
      <c r="I305" s="76"/>
      <c r="J305" s="76"/>
      <c r="K305" s="76"/>
      <c r="L305" s="76"/>
    </row>
    <row r="306" spans="1:12">
      <c r="A306" s="599"/>
      <c r="B306" s="677"/>
      <c r="C306" s="597" t="s">
        <v>657</v>
      </c>
      <c r="D306" s="610">
        <v>18</v>
      </c>
      <c r="E306" s="555"/>
      <c r="F306" s="105">
        <f>D306*E306</f>
        <v>0</v>
      </c>
      <c r="G306" s="76"/>
      <c r="H306" s="76"/>
      <c r="I306" s="76"/>
      <c r="J306" s="76"/>
      <c r="K306" s="76"/>
      <c r="L306" s="76"/>
    </row>
    <row r="307" spans="1:12">
      <c r="A307" s="663" t="s">
        <v>1623</v>
      </c>
      <c r="B307" s="587" t="s">
        <v>326</v>
      </c>
      <c r="C307" s="672"/>
      <c r="D307" s="673"/>
      <c r="E307" s="120"/>
      <c r="F307" s="97"/>
      <c r="G307" s="76"/>
      <c r="H307" s="76"/>
      <c r="I307" s="76"/>
      <c r="J307" s="76"/>
      <c r="K307" s="76"/>
      <c r="L307" s="76"/>
    </row>
    <row r="308" spans="1:12">
      <c r="A308" s="667"/>
      <c r="B308" s="455"/>
      <c r="C308" s="625" t="s">
        <v>657</v>
      </c>
      <c r="D308" s="598">
        <v>1635</v>
      </c>
      <c r="E308" s="555"/>
      <c r="F308" s="105">
        <f>D308*E308</f>
        <v>0</v>
      </c>
      <c r="G308" s="76"/>
      <c r="H308" s="76"/>
      <c r="I308" s="76"/>
      <c r="J308" s="76"/>
      <c r="K308" s="76"/>
      <c r="L308" s="76"/>
    </row>
    <row r="309" spans="1:12">
      <c r="A309" s="663" t="s">
        <v>1624</v>
      </c>
      <c r="B309" s="587" t="s">
        <v>327</v>
      </c>
      <c r="C309" s="672"/>
      <c r="D309" s="673"/>
      <c r="E309" s="120"/>
      <c r="F309" s="97"/>
      <c r="G309" s="76"/>
      <c r="H309" s="76"/>
      <c r="I309" s="76"/>
      <c r="J309" s="76"/>
      <c r="K309" s="76"/>
      <c r="L309" s="76"/>
    </row>
    <row r="310" spans="1:12">
      <c r="A310" s="667"/>
      <c r="B310" s="455"/>
      <c r="C310" s="625" t="s">
        <v>657</v>
      </c>
      <c r="D310" s="598">
        <v>1495</v>
      </c>
      <c r="E310" s="555"/>
      <c r="F310" s="105">
        <f>D310*E310</f>
        <v>0</v>
      </c>
      <c r="G310" s="76"/>
      <c r="H310" s="76"/>
      <c r="I310" s="76"/>
      <c r="J310" s="76"/>
      <c r="K310" s="76"/>
      <c r="L310" s="76"/>
    </row>
    <row r="311" spans="1:12">
      <c r="A311" s="586" t="s">
        <v>1625</v>
      </c>
      <c r="B311" s="636" t="s">
        <v>665</v>
      </c>
      <c r="C311" s="616"/>
      <c r="D311" s="618"/>
      <c r="E311" s="561"/>
      <c r="F311" s="9"/>
      <c r="G311" s="76"/>
      <c r="H311" s="76"/>
      <c r="I311" s="76"/>
      <c r="J311" s="76"/>
      <c r="K311" s="76"/>
      <c r="L311" s="76"/>
    </row>
    <row r="312" spans="1:12" ht="22.5">
      <c r="A312" s="590"/>
      <c r="B312" s="451" t="s">
        <v>328</v>
      </c>
      <c r="C312" s="584"/>
      <c r="D312" s="654"/>
      <c r="G312" s="76"/>
      <c r="H312" s="76"/>
      <c r="I312" s="76"/>
      <c r="J312" s="76"/>
      <c r="K312" s="76"/>
      <c r="L312" s="76"/>
    </row>
    <row r="313" spans="1:12" s="180" customFormat="1">
      <c r="A313" s="599"/>
      <c r="B313" s="490"/>
      <c r="C313" s="597" t="s">
        <v>5</v>
      </c>
      <c r="D313" s="610">
        <v>43</v>
      </c>
      <c r="E313" s="555"/>
      <c r="F313" s="105">
        <f>D313*E313</f>
        <v>0</v>
      </c>
    </row>
    <row r="314" spans="1:12">
      <c r="A314" s="586" t="s">
        <v>1626</v>
      </c>
      <c r="B314" s="636" t="s">
        <v>665</v>
      </c>
      <c r="C314" s="616"/>
      <c r="D314" s="618"/>
      <c r="E314" s="561"/>
      <c r="F314" s="9"/>
      <c r="G314" s="76"/>
      <c r="H314" s="76"/>
      <c r="I314" s="76"/>
      <c r="J314" s="76"/>
      <c r="K314" s="76"/>
      <c r="L314" s="76"/>
    </row>
    <row r="315" spans="1:12" ht="22.5">
      <c r="A315" s="590"/>
      <c r="B315" s="451" t="s">
        <v>329</v>
      </c>
      <c r="C315" s="584"/>
      <c r="D315" s="654"/>
      <c r="G315" s="76"/>
      <c r="H315" s="76"/>
      <c r="I315" s="76"/>
      <c r="J315" s="76"/>
      <c r="K315" s="76"/>
      <c r="L315" s="76"/>
    </row>
    <row r="316" spans="1:12" s="180" customFormat="1">
      <c r="A316" s="599"/>
      <c r="B316" s="490"/>
      <c r="C316" s="597" t="s">
        <v>5</v>
      </c>
      <c r="D316" s="610">
        <v>20</v>
      </c>
      <c r="E316" s="555"/>
      <c r="F316" s="105">
        <f>D316*E316</f>
        <v>0</v>
      </c>
    </row>
    <row r="317" spans="1:12">
      <c r="A317" s="586" t="s">
        <v>1627</v>
      </c>
      <c r="B317" s="636" t="s">
        <v>330</v>
      </c>
      <c r="C317" s="616"/>
      <c r="D317" s="618"/>
      <c r="E317" s="561"/>
      <c r="F317" s="9"/>
      <c r="G317" s="76"/>
      <c r="H317" s="76"/>
      <c r="I317" s="76"/>
      <c r="J317" s="76"/>
      <c r="K317" s="76"/>
      <c r="L317" s="76"/>
    </row>
    <row r="318" spans="1:12" ht="90">
      <c r="A318" s="590"/>
      <c r="B318" s="451" t="s">
        <v>331</v>
      </c>
      <c r="C318" s="584"/>
      <c r="D318" s="654"/>
      <c r="G318" s="76"/>
      <c r="H318" s="76"/>
      <c r="I318" s="76"/>
      <c r="J318" s="76"/>
      <c r="K318" s="76"/>
      <c r="L318" s="76"/>
    </row>
    <row r="319" spans="1:12" s="180" customFormat="1">
      <c r="A319" s="599"/>
      <c r="B319" s="490"/>
      <c r="C319" s="597" t="s">
        <v>5</v>
      </c>
      <c r="D319" s="610">
        <v>20</v>
      </c>
      <c r="E319" s="555"/>
      <c r="F319" s="105">
        <f>D319*E319</f>
        <v>0</v>
      </c>
    </row>
    <row r="320" spans="1:12">
      <c r="A320" s="586" t="s">
        <v>1628</v>
      </c>
      <c r="B320" s="636" t="s">
        <v>330</v>
      </c>
      <c r="C320" s="616"/>
      <c r="D320" s="618"/>
      <c r="E320" s="561"/>
      <c r="F320" s="9"/>
      <c r="G320" s="76"/>
      <c r="H320" s="76"/>
      <c r="I320" s="76"/>
      <c r="J320" s="76"/>
      <c r="K320" s="76"/>
      <c r="L320" s="76"/>
    </row>
    <row r="321" spans="1:12" ht="90">
      <c r="A321" s="590"/>
      <c r="B321" s="451" t="s">
        <v>332</v>
      </c>
      <c r="C321" s="584"/>
      <c r="D321" s="654"/>
      <c r="G321" s="76"/>
      <c r="H321" s="76"/>
      <c r="I321" s="76"/>
      <c r="J321" s="76"/>
      <c r="K321" s="76"/>
      <c r="L321" s="76"/>
    </row>
    <row r="322" spans="1:12" s="180" customFormat="1">
      <c r="A322" s="599"/>
      <c r="B322" s="490"/>
      <c r="C322" s="597" t="s">
        <v>5</v>
      </c>
      <c r="D322" s="610">
        <v>43</v>
      </c>
      <c r="E322" s="555"/>
      <c r="F322" s="105">
        <f>D322*E322</f>
        <v>0</v>
      </c>
    </row>
    <row r="323" spans="1:12" ht="12.75">
      <c r="A323" s="627" t="s">
        <v>1612</v>
      </c>
      <c r="B323" s="674" t="s">
        <v>1629</v>
      </c>
      <c r="C323" s="675"/>
      <c r="D323" s="675"/>
      <c r="E323" s="675">
        <f>SUM(E278:E322)</f>
        <v>0</v>
      </c>
      <c r="F323" s="303">
        <f>SUM(F276:F322)</f>
        <v>0</v>
      </c>
      <c r="G323" s="76"/>
      <c r="H323" s="76"/>
      <c r="I323" s="76"/>
      <c r="J323" s="76"/>
      <c r="K323" s="76"/>
      <c r="L323" s="76"/>
    </row>
    <row r="324" spans="1:12">
      <c r="A324" s="559"/>
      <c r="B324" s="572"/>
      <c r="C324" s="564"/>
      <c r="D324" s="573"/>
      <c r="E324" s="9"/>
      <c r="G324" s="76"/>
      <c r="H324" s="76"/>
      <c r="I324" s="76"/>
      <c r="J324" s="76"/>
      <c r="K324" s="76"/>
      <c r="L324" s="76"/>
    </row>
    <row r="325" spans="1:12" ht="12.75">
      <c r="A325" s="627" t="s">
        <v>1630</v>
      </c>
      <c r="B325" s="674" t="s">
        <v>353</v>
      </c>
      <c r="C325" s="675"/>
      <c r="D325" s="675"/>
      <c r="E325" s="675"/>
      <c r="F325" s="303"/>
      <c r="G325" s="76"/>
      <c r="H325" s="76"/>
      <c r="I325" s="76"/>
      <c r="J325" s="76"/>
      <c r="K325" s="76"/>
      <c r="L325" s="76"/>
    </row>
    <row r="326" spans="1:12">
      <c r="A326" s="614"/>
      <c r="B326" s="646"/>
      <c r="C326" s="630"/>
      <c r="D326" s="631"/>
      <c r="E326" s="9"/>
      <c r="G326" s="76"/>
      <c r="H326" s="76"/>
      <c r="I326" s="76"/>
      <c r="J326" s="76"/>
      <c r="K326" s="76"/>
      <c r="L326" s="76"/>
    </row>
    <row r="327" spans="1:12">
      <c r="A327" s="614"/>
      <c r="B327" s="646" t="s">
        <v>333</v>
      </c>
      <c r="C327" s="678"/>
      <c r="D327" s="679"/>
      <c r="E327" s="564"/>
      <c r="G327" s="76"/>
      <c r="H327" s="76"/>
      <c r="I327" s="76"/>
      <c r="J327" s="76"/>
      <c r="K327" s="76"/>
      <c r="L327" s="76"/>
    </row>
    <row r="328" spans="1:12">
      <c r="A328" s="614"/>
      <c r="B328" s="584"/>
      <c r="C328" s="582"/>
      <c r="D328" s="583"/>
      <c r="E328" s="9"/>
      <c r="G328" s="76"/>
      <c r="H328" s="76"/>
      <c r="I328" s="76"/>
      <c r="J328" s="76"/>
      <c r="K328" s="76"/>
      <c r="L328" s="76"/>
    </row>
    <row r="329" spans="1:12">
      <c r="A329" s="614"/>
      <c r="B329" s="646" t="s">
        <v>1555</v>
      </c>
      <c r="C329" s="582"/>
      <c r="D329" s="583"/>
      <c r="E329" s="9"/>
      <c r="G329" s="76"/>
      <c r="H329" s="76"/>
      <c r="I329" s="76"/>
      <c r="J329" s="76"/>
      <c r="K329" s="76"/>
      <c r="L329" s="76"/>
    </row>
    <row r="330" spans="1:12">
      <c r="A330" s="680"/>
      <c r="B330" s="681"/>
      <c r="C330" s="582"/>
      <c r="D330" s="583"/>
      <c r="E330" s="9"/>
      <c r="G330" s="76"/>
      <c r="H330" s="76"/>
      <c r="I330" s="76"/>
      <c r="J330" s="76"/>
      <c r="K330" s="76"/>
      <c r="L330" s="76"/>
    </row>
    <row r="331" spans="1:12" ht="22.5">
      <c r="A331" s="682" t="s">
        <v>1631</v>
      </c>
      <c r="B331" s="476" t="s">
        <v>334</v>
      </c>
      <c r="C331" s="597" t="s">
        <v>657</v>
      </c>
      <c r="D331" s="669">
        <v>64</v>
      </c>
      <c r="E331" s="401"/>
      <c r="F331" s="105">
        <f>D331*E331</f>
        <v>0</v>
      </c>
      <c r="G331" s="76"/>
      <c r="H331" s="76"/>
      <c r="I331" s="76"/>
      <c r="J331" s="76"/>
      <c r="K331" s="76"/>
      <c r="L331" s="76"/>
    </row>
    <row r="332" spans="1:12">
      <c r="A332" s="682" t="s">
        <v>1632</v>
      </c>
      <c r="B332" s="476" t="s">
        <v>335</v>
      </c>
      <c r="C332" s="597" t="s">
        <v>657</v>
      </c>
      <c r="D332" s="669">
        <v>96</v>
      </c>
      <c r="E332" s="401"/>
      <c r="F332" s="105">
        <f>D332*E332</f>
        <v>0</v>
      </c>
      <c r="G332" s="76"/>
      <c r="H332" s="76"/>
      <c r="I332" s="76"/>
      <c r="J332" s="76"/>
      <c r="K332" s="76"/>
      <c r="L332" s="76"/>
    </row>
    <row r="333" spans="1:12" ht="33.75">
      <c r="A333" s="682" t="s">
        <v>1633</v>
      </c>
      <c r="B333" s="476" t="s">
        <v>336</v>
      </c>
      <c r="C333" s="597" t="s">
        <v>657</v>
      </c>
      <c r="D333" s="669">
        <v>4</v>
      </c>
      <c r="E333" s="401"/>
      <c r="F333" s="105">
        <f>D333*E333</f>
        <v>0</v>
      </c>
      <c r="G333" s="76"/>
      <c r="H333" s="76"/>
      <c r="I333" s="76"/>
      <c r="J333" s="76"/>
      <c r="K333" s="76"/>
      <c r="L333" s="76"/>
    </row>
    <row r="334" spans="1:12" ht="22.5">
      <c r="A334" s="682" t="s">
        <v>1634</v>
      </c>
      <c r="B334" s="476" t="s">
        <v>337</v>
      </c>
      <c r="C334" s="597" t="s">
        <v>5</v>
      </c>
      <c r="D334" s="669">
        <v>8</v>
      </c>
      <c r="E334" s="401"/>
      <c r="F334" s="105">
        <f>D334*E334</f>
        <v>0</v>
      </c>
      <c r="G334" s="76"/>
      <c r="H334" s="76"/>
      <c r="I334" s="76"/>
      <c r="J334" s="76"/>
      <c r="K334" s="76"/>
      <c r="L334" s="76"/>
    </row>
    <row r="335" spans="1:12">
      <c r="A335" s="574"/>
      <c r="B335" s="146"/>
      <c r="C335" s="564"/>
      <c r="D335" s="575"/>
      <c r="E335" s="564"/>
      <c r="G335" s="76"/>
      <c r="H335" s="76"/>
      <c r="I335" s="76"/>
      <c r="J335" s="76"/>
      <c r="K335" s="76"/>
      <c r="L335" s="76"/>
    </row>
    <row r="336" spans="1:12" ht="12.75">
      <c r="A336" s="627" t="s">
        <v>1630</v>
      </c>
      <c r="B336" s="674" t="s">
        <v>1635</v>
      </c>
      <c r="C336" s="675"/>
      <c r="D336" s="675"/>
      <c r="E336" s="675">
        <f>SUM(E329:E335)</f>
        <v>0</v>
      </c>
      <c r="F336" s="303">
        <f>SUM(F331:F334)</f>
        <v>0</v>
      </c>
      <c r="G336" s="76"/>
      <c r="H336" s="76"/>
      <c r="I336" s="76"/>
      <c r="J336" s="76"/>
      <c r="K336" s="76"/>
      <c r="L336" s="76"/>
    </row>
    <row r="337" spans="1:12">
      <c r="A337" s="566"/>
      <c r="B337" s="576"/>
      <c r="C337" s="567"/>
      <c r="D337" s="577"/>
      <c r="E337" s="567"/>
      <c r="G337" s="76"/>
      <c r="H337" s="76"/>
      <c r="I337" s="76"/>
      <c r="J337" s="76"/>
      <c r="K337" s="76"/>
      <c r="L337" s="76"/>
    </row>
    <row r="338" spans="1:12" ht="12.75">
      <c r="A338" s="627" t="s">
        <v>1636</v>
      </c>
      <c r="B338" s="674" t="s">
        <v>354</v>
      </c>
      <c r="C338" s="675"/>
      <c r="D338" s="675"/>
      <c r="E338" s="675"/>
      <c r="F338" s="303"/>
      <c r="G338" s="76"/>
      <c r="H338" s="76"/>
      <c r="I338" s="76"/>
      <c r="J338" s="76"/>
      <c r="K338" s="76"/>
      <c r="L338" s="76"/>
    </row>
    <row r="339" spans="1:12">
      <c r="A339" s="559"/>
      <c r="B339" s="560"/>
      <c r="C339" s="564"/>
      <c r="D339" s="561"/>
      <c r="E339" s="9"/>
      <c r="G339" s="76"/>
      <c r="H339" s="76"/>
      <c r="I339" s="76"/>
      <c r="J339" s="76"/>
      <c r="K339" s="76"/>
      <c r="L339" s="76"/>
    </row>
    <row r="340" spans="1:12" ht="33.75">
      <c r="A340" s="586" t="s">
        <v>1637</v>
      </c>
      <c r="B340" s="587" t="s">
        <v>338</v>
      </c>
      <c r="C340" s="665"/>
      <c r="D340" s="666"/>
      <c r="E340" s="571"/>
      <c r="F340" s="159"/>
      <c r="G340" s="76"/>
      <c r="H340" s="76"/>
      <c r="I340" s="76"/>
      <c r="J340" s="76"/>
      <c r="K340" s="76"/>
      <c r="L340" s="76"/>
    </row>
    <row r="341" spans="1:12">
      <c r="A341" s="599"/>
      <c r="B341" s="455"/>
      <c r="C341" s="597" t="s">
        <v>274</v>
      </c>
      <c r="D341" s="669">
        <v>1</v>
      </c>
      <c r="E341" s="555"/>
      <c r="F341" s="105">
        <f>D341*E341</f>
        <v>0</v>
      </c>
      <c r="G341" s="76"/>
      <c r="H341" s="76"/>
      <c r="I341" s="76"/>
      <c r="J341" s="76"/>
      <c r="K341" s="76"/>
      <c r="L341" s="76"/>
    </row>
    <row r="342" spans="1:12">
      <c r="A342" s="614"/>
      <c r="B342" s="683"/>
      <c r="C342" s="616"/>
      <c r="D342" s="684"/>
      <c r="E342" s="561"/>
      <c r="F342" s="9"/>
      <c r="G342" s="76"/>
      <c r="H342" s="76"/>
      <c r="I342" s="76"/>
      <c r="J342" s="76"/>
      <c r="K342" s="76"/>
      <c r="L342" s="76"/>
    </row>
    <row r="343" spans="1:12" ht="22.5">
      <c r="A343" s="586" t="s">
        <v>1638</v>
      </c>
      <c r="B343" s="587" t="s">
        <v>339</v>
      </c>
      <c r="C343" s="665"/>
      <c r="D343" s="685"/>
      <c r="E343" s="571"/>
      <c r="F343" s="159"/>
      <c r="G343" s="76"/>
      <c r="H343" s="76"/>
      <c r="I343" s="76"/>
      <c r="J343" s="76"/>
      <c r="K343" s="76"/>
      <c r="L343" s="76"/>
    </row>
    <row r="344" spans="1:12" ht="22.5">
      <c r="A344" s="599"/>
      <c r="B344" s="622" t="s">
        <v>340</v>
      </c>
      <c r="C344" s="597" t="s">
        <v>274</v>
      </c>
      <c r="D344" s="669">
        <v>1</v>
      </c>
      <c r="E344" s="555"/>
      <c r="F344" s="105">
        <f>D344*E344</f>
        <v>0</v>
      </c>
      <c r="G344" s="76"/>
      <c r="H344" s="76"/>
      <c r="I344" s="76"/>
      <c r="J344" s="76"/>
      <c r="K344" s="76"/>
      <c r="L344" s="76"/>
    </row>
    <row r="345" spans="1:12" ht="22.5">
      <c r="A345" s="682" t="s">
        <v>1639</v>
      </c>
      <c r="B345" s="476" t="s">
        <v>341</v>
      </c>
      <c r="C345" s="597" t="s">
        <v>274</v>
      </c>
      <c r="D345" s="669">
        <v>1</v>
      </c>
      <c r="E345" s="555"/>
      <c r="F345" s="105">
        <f>D345*E345</f>
        <v>0</v>
      </c>
      <c r="G345" s="76"/>
      <c r="H345" s="76"/>
      <c r="I345" s="76"/>
      <c r="J345" s="76"/>
      <c r="K345" s="76"/>
      <c r="L345" s="76"/>
    </row>
    <row r="346" spans="1:12">
      <c r="A346" s="682" t="s">
        <v>1640</v>
      </c>
      <c r="B346" s="476" t="s">
        <v>342</v>
      </c>
      <c r="C346" s="597" t="s">
        <v>274</v>
      </c>
      <c r="D346" s="669">
        <v>1</v>
      </c>
      <c r="E346" s="555"/>
      <c r="F346" s="105">
        <f>D346*E346</f>
        <v>0</v>
      </c>
      <c r="G346" s="76"/>
      <c r="H346" s="76"/>
      <c r="I346" s="76"/>
      <c r="J346" s="76"/>
      <c r="K346" s="76"/>
      <c r="L346" s="76"/>
    </row>
    <row r="347" spans="1:12">
      <c r="A347" s="586" t="s">
        <v>1641</v>
      </c>
      <c r="B347" s="587" t="s">
        <v>343</v>
      </c>
      <c r="C347" s="665"/>
      <c r="D347" s="685"/>
      <c r="E347" s="571"/>
      <c r="F347" s="159"/>
      <c r="G347" s="76"/>
      <c r="H347" s="76"/>
      <c r="I347" s="76"/>
      <c r="J347" s="76"/>
      <c r="K347" s="76"/>
      <c r="L347" s="76"/>
    </row>
    <row r="348" spans="1:12" ht="22.5">
      <c r="A348" s="599"/>
      <c r="B348" s="622" t="s">
        <v>344</v>
      </c>
      <c r="C348" s="597" t="s">
        <v>345</v>
      </c>
      <c r="D348" s="669">
        <v>1</v>
      </c>
      <c r="E348" s="555"/>
      <c r="F348" s="105">
        <f>D348*E348</f>
        <v>0</v>
      </c>
      <c r="G348" s="76"/>
      <c r="H348" s="76"/>
      <c r="I348" s="76"/>
      <c r="J348" s="76"/>
      <c r="K348" s="76"/>
      <c r="L348" s="76"/>
    </row>
    <row r="349" spans="1:12">
      <c r="A349" s="586" t="s">
        <v>1642</v>
      </c>
      <c r="B349" s="587" t="s">
        <v>346</v>
      </c>
      <c r="C349" s="665"/>
      <c r="D349" s="685"/>
      <c r="E349" s="571"/>
      <c r="F349" s="159"/>
      <c r="G349" s="76"/>
      <c r="H349" s="76"/>
      <c r="I349" s="76"/>
      <c r="J349" s="76"/>
      <c r="K349" s="76"/>
      <c r="L349" s="76"/>
    </row>
    <row r="350" spans="1:12" ht="33.75">
      <c r="A350" s="599"/>
      <c r="B350" s="622" t="s">
        <v>347</v>
      </c>
      <c r="C350" s="597" t="s">
        <v>274</v>
      </c>
      <c r="D350" s="669">
        <v>1</v>
      </c>
      <c r="E350" s="555"/>
      <c r="F350" s="105">
        <f>D350*E350</f>
        <v>0</v>
      </c>
      <c r="G350" s="76"/>
      <c r="H350" s="76"/>
      <c r="I350" s="76"/>
      <c r="J350" s="76"/>
      <c r="K350" s="76"/>
      <c r="L350" s="76"/>
    </row>
    <row r="351" spans="1:12">
      <c r="A351" s="559"/>
      <c r="B351" s="560"/>
      <c r="C351" s="564"/>
      <c r="D351" s="561"/>
      <c r="E351" s="9"/>
      <c r="G351" s="76"/>
      <c r="H351" s="76"/>
      <c r="I351" s="76"/>
      <c r="J351" s="76"/>
      <c r="K351" s="76"/>
      <c r="L351" s="76"/>
    </row>
    <row r="352" spans="1:12" ht="12.75">
      <c r="A352" s="627" t="s">
        <v>1636</v>
      </c>
      <c r="B352" s="674" t="s">
        <v>1643</v>
      </c>
      <c r="C352" s="675"/>
      <c r="D352" s="675"/>
      <c r="E352" s="675">
        <f>SUM(E341:E351)</f>
        <v>0</v>
      </c>
      <c r="F352" s="303">
        <f>SUM(F340:F350)</f>
        <v>0</v>
      </c>
      <c r="G352" s="76"/>
      <c r="H352" s="76"/>
      <c r="I352" s="76"/>
      <c r="J352" s="76"/>
      <c r="K352" s="76"/>
      <c r="L352" s="76"/>
    </row>
    <row r="353" spans="1:12">
      <c r="A353" s="614"/>
      <c r="B353" s="615"/>
      <c r="C353" s="630"/>
      <c r="D353" s="631"/>
      <c r="E353" s="678"/>
      <c r="G353" s="76"/>
      <c r="H353" s="76"/>
      <c r="I353" s="76"/>
      <c r="J353" s="76"/>
      <c r="K353" s="76"/>
      <c r="L353" s="76"/>
    </row>
    <row r="354" spans="1:12">
      <c r="A354" s="686"/>
      <c r="B354" s="687" t="s">
        <v>1644</v>
      </c>
      <c r="C354" s="688"/>
      <c r="D354" s="689"/>
      <c r="E354" s="15"/>
      <c r="F354" s="219"/>
      <c r="G354" s="76"/>
      <c r="H354" s="76"/>
      <c r="I354" s="76"/>
      <c r="J354" s="76"/>
      <c r="K354" s="76"/>
      <c r="L354" s="76"/>
    </row>
    <row r="355" spans="1:12">
      <c r="A355" s="686"/>
      <c r="B355" s="690"/>
      <c r="C355" s="688"/>
      <c r="D355" s="689"/>
      <c r="E355" s="15"/>
      <c r="F355" s="219"/>
      <c r="G355" s="76"/>
      <c r="H355" s="76"/>
      <c r="I355" s="76"/>
      <c r="J355" s="76"/>
      <c r="K355" s="76"/>
      <c r="L355" s="76"/>
    </row>
    <row r="356" spans="1:12">
      <c r="A356" s="691" t="s">
        <v>1556</v>
      </c>
      <c r="B356" s="692" t="s">
        <v>348</v>
      </c>
      <c r="C356" s="688"/>
      <c r="D356" s="693"/>
      <c r="E356" s="694"/>
      <c r="F356" s="578">
        <f>F123</f>
        <v>0</v>
      </c>
      <c r="G356" s="76"/>
      <c r="H356" s="76"/>
      <c r="I356" s="76"/>
      <c r="J356" s="76"/>
      <c r="K356" s="76"/>
      <c r="L356" s="76"/>
    </row>
    <row r="357" spans="1:12">
      <c r="A357" s="691" t="s">
        <v>1565</v>
      </c>
      <c r="B357" s="692" t="s">
        <v>349</v>
      </c>
      <c r="C357" s="688"/>
      <c r="D357" s="693"/>
      <c r="E357" s="694"/>
      <c r="F357" s="578">
        <f>F132</f>
        <v>0</v>
      </c>
      <c r="G357" s="76"/>
      <c r="H357" s="76"/>
      <c r="I357" s="76"/>
      <c r="J357" s="76"/>
      <c r="K357" s="76"/>
      <c r="L357" s="76"/>
    </row>
    <row r="358" spans="1:12">
      <c r="A358" s="691" t="s">
        <v>1569</v>
      </c>
      <c r="B358" s="692" t="s">
        <v>350</v>
      </c>
      <c r="C358" s="688"/>
      <c r="D358" s="693"/>
      <c r="E358" s="694"/>
      <c r="F358" s="578">
        <f>F224</f>
        <v>0</v>
      </c>
      <c r="G358" s="76"/>
      <c r="H358" s="76"/>
      <c r="I358" s="76"/>
      <c r="J358" s="76"/>
      <c r="K358" s="76"/>
      <c r="L358" s="76"/>
    </row>
    <row r="359" spans="1:12">
      <c r="A359" s="691" t="s">
        <v>1590</v>
      </c>
      <c r="B359" s="523" t="s">
        <v>351</v>
      </c>
      <c r="C359" s="688"/>
      <c r="D359" s="693"/>
      <c r="E359" s="694"/>
      <c r="F359" s="578">
        <f>F273</f>
        <v>0</v>
      </c>
      <c r="G359" s="76"/>
      <c r="H359" s="76"/>
      <c r="I359" s="76"/>
      <c r="J359" s="76"/>
      <c r="K359" s="76"/>
      <c r="L359" s="76"/>
    </row>
    <row r="360" spans="1:12">
      <c r="A360" s="691" t="s">
        <v>1612</v>
      </c>
      <c r="B360" s="692" t="s">
        <v>352</v>
      </c>
      <c r="C360" s="688"/>
      <c r="D360" s="693"/>
      <c r="E360" s="694"/>
      <c r="F360" s="578">
        <f>F323</f>
        <v>0</v>
      </c>
      <c r="G360" s="76"/>
      <c r="H360" s="76"/>
      <c r="I360" s="76"/>
      <c r="J360" s="76"/>
      <c r="K360" s="76"/>
      <c r="L360" s="76"/>
    </row>
    <row r="361" spans="1:12">
      <c r="A361" s="691" t="s">
        <v>1630</v>
      </c>
      <c r="B361" s="692" t="s">
        <v>353</v>
      </c>
      <c r="C361" s="688"/>
      <c r="D361" s="693"/>
      <c r="E361" s="694"/>
      <c r="F361" s="578">
        <f>F336</f>
        <v>0</v>
      </c>
      <c r="G361" s="76"/>
      <c r="H361" s="76"/>
      <c r="I361" s="76"/>
      <c r="J361" s="76"/>
      <c r="K361" s="76"/>
      <c r="L361" s="76"/>
    </row>
    <row r="362" spans="1:12">
      <c r="A362" s="691" t="s">
        <v>1636</v>
      </c>
      <c r="B362" s="692" t="s">
        <v>354</v>
      </c>
      <c r="C362" s="688"/>
      <c r="D362" s="693"/>
      <c r="E362" s="694"/>
      <c r="F362" s="578">
        <f>F352</f>
        <v>0</v>
      </c>
      <c r="G362" s="76"/>
      <c r="H362" s="76"/>
      <c r="I362" s="76"/>
      <c r="J362" s="76"/>
      <c r="K362" s="76"/>
      <c r="L362" s="76"/>
    </row>
    <row r="363" spans="1:12">
      <c r="A363" s="686"/>
      <c r="B363" s="695"/>
      <c r="C363" s="688"/>
      <c r="D363" s="696"/>
      <c r="E363" s="696"/>
      <c r="F363" s="579"/>
    </row>
    <row r="364" spans="1:12">
      <c r="A364" s="686"/>
      <c r="B364" s="692" t="s">
        <v>19</v>
      </c>
      <c r="C364" s="697"/>
      <c r="D364" s="696"/>
      <c r="E364" s="694"/>
      <c r="F364" s="578">
        <f>SUM(F356:F362)</f>
        <v>0</v>
      </c>
    </row>
    <row r="365" spans="1:12">
      <c r="A365" s="686"/>
      <c r="B365" s="692" t="s">
        <v>262</v>
      </c>
      <c r="C365" s="688"/>
      <c r="D365" s="698"/>
      <c r="E365" s="694"/>
      <c r="F365" s="578">
        <f>F364*0.25</f>
        <v>0</v>
      </c>
    </row>
    <row r="366" spans="1:12">
      <c r="A366" s="699"/>
      <c r="B366" s="700"/>
      <c r="C366" s="701"/>
      <c r="D366" s="698"/>
      <c r="E366" s="698"/>
      <c r="F366" s="580"/>
    </row>
    <row r="367" spans="1:12">
      <c r="A367" s="699"/>
      <c r="B367" s="700" t="s">
        <v>77</v>
      </c>
      <c r="C367" s="701"/>
      <c r="D367" s="698"/>
      <c r="E367" s="702"/>
      <c r="F367" s="390">
        <f>SUM(F364:F365)</f>
        <v>0</v>
      </c>
    </row>
  </sheetData>
  <sheetProtection algorithmName="SHA-512" hashValue="uAUhTcQ/XZBbnqUqRDlJ1sNU0NETvrfwuV9nl+OPIHnM+IdCxNnvme4Hdn2LPShfaFTqzGhsWDtx49eIV4CGbw==" saltValue="eBBfO/q9URLPjAV01zqVQw==" spinCount="100000" sheet="1" objects="1" scenarios="1"/>
  <protectedRanges>
    <protectedRange sqref="E3" name="Range1_1_1_1_1"/>
  </protectedRanges>
  <mergeCells count="80">
    <mergeCell ref="A1:F1"/>
    <mergeCell ref="B8:F8"/>
    <mergeCell ref="A9:A13"/>
    <mergeCell ref="A14:A28"/>
    <mergeCell ref="A29:A49"/>
    <mergeCell ref="A6:F6"/>
    <mergeCell ref="A5:B5"/>
    <mergeCell ref="A105:A112"/>
    <mergeCell ref="A113:A122"/>
    <mergeCell ref="A50:A70"/>
    <mergeCell ref="A71:A85"/>
    <mergeCell ref="A86:A103"/>
    <mergeCell ref="A145:A148"/>
    <mergeCell ref="A149:A153"/>
    <mergeCell ref="A154:A157"/>
    <mergeCell ref="A158:A161"/>
    <mergeCell ref="A127:A129"/>
    <mergeCell ref="A130:A131"/>
    <mergeCell ref="A141:A144"/>
    <mergeCell ref="A186:A189"/>
    <mergeCell ref="A178:A181"/>
    <mergeCell ref="A182:A185"/>
    <mergeCell ref="A162:A167"/>
    <mergeCell ref="A169:A172"/>
    <mergeCell ref="A173:A177"/>
    <mergeCell ref="A201:A204"/>
    <mergeCell ref="A205:A208"/>
    <mergeCell ref="A209:A212"/>
    <mergeCell ref="A191:A194"/>
    <mergeCell ref="A195:A198"/>
    <mergeCell ref="A232:A233"/>
    <mergeCell ref="A234:A235"/>
    <mergeCell ref="A228:A229"/>
    <mergeCell ref="A230:A231"/>
    <mergeCell ref="A213:A216"/>
    <mergeCell ref="A217:A219"/>
    <mergeCell ref="A221:A222"/>
    <mergeCell ref="A242:A243"/>
    <mergeCell ref="A244:A245"/>
    <mergeCell ref="A246:A247"/>
    <mergeCell ref="A236:A237"/>
    <mergeCell ref="A238:A239"/>
    <mergeCell ref="A240:A241"/>
    <mergeCell ref="A254:A256"/>
    <mergeCell ref="A257:A259"/>
    <mergeCell ref="A248:A249"/>
    <mergeCell ref="A250:A251"/>
    <mergeCell ref="A252:A253"/>
    <mergeCell ref="A268:A269"/>
    <mergeCell ref="A270:A272"/>
    <mergeCell ref="B273:E273"/>
    <mergeCell ref="B275:E275"/>
    <mergeCell ref="A260:A261"/>
    <mergeCell ref="A262:A264"/>
    <mergeCell ref="A265:A267"/>
    <mergeCell ref="A291:A292"/>
    <mergeCell ref="A293:A295"/>
    <mergeCell ref="A296:A298"/>
    <mergeCell ref="A299:A302"/>
    <mergeCell ref="A276:A278"/>
    <mergeCell ref="A279:A281"/>
    <mergeCell ref="A282:A284"/>
    <mergeCell ref="A285:A287"/>
    <mergeCell ref="A288:A290"/>
    <mergeCell ref="A311:A313"/>
    <mergeCell ref="A314:A316"/>
    <mergeCell ref="A317:A319"/>
    <mergeCell ref="A320:A322"/>
    <mergeCell ref="A303:A306"/>
    <mergeCell ref="A307:A308"/>
    <mergeCell ref="A309:A310"/>
    <mergeCell ref="A347:A348"/>
    <mergeCell ref="A340:A341"/>
    <mergeCell ref="A349:A350"/>
    <mergeCell ref="B352:E352"/>
    <mergeCell ref="B323:E323"/>
    <mergeCell ref="B325:E325"/>
    <mergeCell ref="B336:E336"/>
    <mergeCell ref="B338:E338"/>
    <mergeCell ref="A343:A344"/>
  </mergeCells>
  <phoneticPr fontId="50" type="noConversion"/>
  <pageMargins left="0.70866141732283472" right="0.70866141732283472" top="0.74803149606299213" bottom="0.74803149606299213" header="0.31496062992125984" footer="0.31496062992125984"/>
  <pageSetup paperSize="9" scale="55" fitToHeight="0" orientation="portrait" r:id="rId1"/>
  <rowBreaks count="29" manualBreakCount="29">
    <brk id="15" max="6" man="1"/>
    <brk id="34" max="6" man="1"/>
    <brk id="43" max="6" man="1"/>
    <brk id="54" max="6" man="1"/>
    <brk id="70" max="6" man="1"/>
    <brk id="80" max="6" man="1"/>
    <brk id="92" max="6" man="1"/>
    <brk id="105" max="6" man="1"/>
    <brk id="113" max="6" man="1"/>
    <brk id="124" max="6" man="1"/>
    <brk id="133" max="6" man="1"/>
    <brk id="144" max="6" man="1"/>
    <brk id="153" max="6" man="1"/>
    <brk id="157" max="6" man="1"/>
    <brk id="163" max="6" man="1"/>
    <brk id="168" max="6" man="1"/>
    <brk id="172" max="6" man="1"/>
    <brk id="181" max="6" man="1"/>
    <brk id="185" max="6" man="1"/>
    <brk id="212" max="6" man="1"/>
    <brk id="224" max="6" man="1"/>
    <brk id="245" max="6" man="1"/>
    <brk id="270" max="6" man="1"/>
    <brk id="274" max="6" man="1"/>
    <brk id="287" max="6" man="1"/>
    <brk id="306" max="6" man="1"/>
    <brk id="323" max="6" man="1"/>
    <brk id="337" max="6" man="1"/>
    <brk id="352"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I137"/>
  <sheetViews>
    <sheetView view="pageBreakPreview" zoomScaleNormal="100" zoomScaleSheetLayoutView="100" workbookViewId="0">
      <selection activeCell="H10" sqref="H10"/>
    </sheetView>
  </sheetViews>
  <sheetFormatPr defaultRowHeight="11.25"/>
  <cols>
    <col min="1" max="1" width="10.7109375" style="76" customWidth="1"/>
    <col min="2" max="2" width="62.7109375" style="76" customWidth="1"/>
    <col min="3" max="5" width="12.7109375" style="76" customWidth="1"/>
    <col min="6" max="6" width="12.7109375" style="123" customWidth="1"/>
    <col min="7" max="16384" width="9.140625" style="76"/>
  </cols>
  <sheetData>
    <row r="1" spans="1:8" ht="15">
      <c r="A1" s="73" t="s">
        <v>1720</v>
      </c>
      <c r="B1" s="73"/>
      <c r="C1" s="73"/>
      <c r="D1" s="73"/>
      <c r="E1" s="73"/>
      <c r="F1" s="73"/>
    </row>
    <row r="2" spans="1:8">
      <c r="A2" s="393" t="s">
        <v>994</v>
      </c>
      <c r="B2" s="393" t="s">
        <v>987</v>
      </c>
      <c r="C2" s="393" t="s">
        <v>1009</v>
      </c>
      <c r="D2" s="393" t="s">
        <v>1092</v>
      </c>
      <c r="E2" s="394" t="s">
        <v>1093</v>
      </c>
      <c r="F2" s="394" t="s">
        <v>1094</v>
      </c>
    </row>
    <row r="3" spans="1:8" ht="38.25">
      <c r="A3" s="79" t="s">
        <v>1095</v>
      </c>
      <c r="B3" s="80" t="s">
        <v>1096</v>
      </c>
      <c r="C3" s="80" t="s">
        <v>1097</v>
      </c>
      <c r="D3" s="81" t="s">
        <v>570</v>
      </c>
      <c r="E3" s="82" t="s">
        <v>1098</v>
      </c>
      <c r="F3" s="82" t="s">
        <v>1099</v>
      </c>
    </row>
    <row r="4" spans="1:8">
      <c r="A4" s="395"/>
      <c r="B4" s="136"/>
      <c r="C4" s="137"/>
      <c r="D4" s="139"/>
      <c r="E4" s="139"/>
      <c r="G4" s="123"/>
      <c r="H4" s="123"/>
    </row>
    <row r="5" spans="1:8" ht="12.75">
      <c r="A5" s="88" t="s">
        <v>1665</v>
      </c>
      <c r="B5" s="89" t="s">
        <v>512</v>
      </c>
      <c r="C5" s="90"/>
      <c r="D5" s="90"/>
      <c r="E5" s="90"/>
      <c r="F5" s="91"/>
      <c r="G5" s="123"/>
      <c r="H5" s="123"/>
    </row>
    <row r="6" spans="1:8">
      <c r="A6" s="396"/>
      <c r="B6" s="397"/>
      <c r="C6" s="137"/>
      <c r="D6" s="139"/>
      <c r="E6" s="139"/>
      <c r="G6" s="123"/>
      <c r="H6" s="123"/>
    </row>
    <row r="7" spans="1:8">
      <c r="A7" s="447" t="s">
        <v>1666</v>
      </c>
      <c r="B7" s="448" t="s">
        <v>513</v>
      </c>
      <c r="C7" s="449"/>
      <c r="D7" s="449"/>
      <c r="E7" s="398"/>
      <c r="F7" s="97"/>
      <c r="G7" s="123"/>
      <c r="H7" s="123"/>
    </row>
    <row r="8" spans="1:8" ht="45">
      <c r="A8" s="450"/>
      <c r="B8" s="451" t="s">
        <v>514</v>
      </c>
      <c r="C8" s="452"/>
      <c r="D8" s="452"/>
      <c r="E8" s="399"/>
      <c r="F8" s="87"/>
      <c r="G8" s="123"/>
      <c r="H8" s="123"/>
    </row>
    <row r="9" spans="1:8">
      <c r="A9" s="450"/>
      <c r="B9" s="451" t="s">
        <v>515</v>
      </c>
      <c r="C9" s="453"/>
      <c r="D9" s="453"/>
      <c r="E9" s="400"/>
      <c r="F9" s="94"/>
      <c r="G9" s="123"/>
      <c r="H9" s="123"/>
    </row>
    <row r="10" spans="1:8">
      <c r="A10" s="454"/>
      <c r="B10" s="455"/>
      <c r="C10" s="456" t="s">
        <v>3</v>
      </c>
      <c r="D10" s="391">
        <v>14996</v>
      </c>
      <c r="E10" s="401"/>
      <c r="F10" s="105">
        <f>D10*E10</f>
        <v>0</v>
      </c>
      <c r="G10" s="123"/>
      <c r="H10" s="123"/>
    </row>
    <row r="11" spans="1:8" ht="12.75">
      <c r="A11" s="88" t="s">
        <v>1665</v>
      </c>
      <c r="B11" s="358" t="s">
        <v>1667</v>
      </c>
      <c r="C11" s="302"/>
      <c r="D11" s="302"/>
      <c r="E11" s="302"/>
      <c r="F11" s="303">
        <f>SUM(F7:F10)</f>
        <v>0</v>
      </c>
      <c r="G11" s="123"/>
      <c r="H11" s="123"/>
    </row>
    <row r="12" spans="1:8">
      <c r="A12" s="396"/>
      <c r="B12" s="397"/>
      <c r="C12" s="8"/>
      <c r="D12" s="402"/>
      <c r="E12" s="9"/>
      <c r="G12" s="123"/>
      <c r="H12" s="123"/>
    </row>
    <row r="13" spans="1:8" ht="12.75">
      <c r="A13" s="88" t="s">
        <v>1668</v>
      </c>
      <c r="B13" s="358" t="s">
        <v>152</v>
      </c>
      <c r="C13" s="302"/>
      <c r="D13" s="302"/>
      <c r="E13" s="302"/>
      <c r="F13" s="403"/>
      <c r="G13" s="123"/>
      <c r="H13" s="123"/>
    </row>
    <row r="14" spans="1:8">
      <c r="A14" s="457" t="s">
        <v>1669</v>
      </c>
      <c r="B14" s="458" t="s">
        <v>516</v>
      </c>
      <c r="C14" s="459"/>
      <c r="D14" s="449"/>
      <c r="E14" s="398"/>
      <c r="F14" s="97"/>
      <c r="G14" s="123"/>
      <c r="H14" s="123"/>
    </row>
    <row r="15" spans="1:8" ht="12">
      <c r="A15" s="460"/>
      <c r="B15" s="461" t="s">
        <v>1775</v>
      </c>
      <c r="C15" s="462"/>
      <c r="D15" s="452"/>
      <c r="E15" s="399"/>
      <c r="F15" s="87"/>
      <c r="G15" s="123"/>
      <c r="H15" s="404"/>
    </row>
    <row r="16" spans="1:8" ht="54" customHeight="1">
      <c r="A16" s="460"/>
      <c r="B16" s="463" t="s">
        <v>1776</v>
      </c>
      <c r="C16" s="464"/>
      <c r="D16" s="452"/>
      <c r="E16" s="399"/>
      <c r="F16" s="87"/>
      <c r="G16" s="123"/>
      <c r="H16" s="123"/>
    </row>
    <row r="17" spans="1:8" ht="12">
      <c r="A17" s="460"/>
      <c r="B17" s="461" t="s">
        <v>517</v>
      </c>
      <c r="C17" s="462"/>
      <c r="D17" s="452"/>
      <c r="E17" s="399"/>
      <c r="F17" s="87"/>
      <c r="G17" s="123"/>
      <c r="H17" s="405"/>
    </row>
    <row r="18" spans="1:8" ht="16.5" customHeight="1">
      <c r="A18" s="460"/>
      <c r="B18" s="463" t="s">
        <v>1734</v>
      </c>
      <c r="C18" s="462"/>
      <c r="D18" s="452"/>
      <c r="E18" s="399"/>
      <c r="F18" s="87"/>
      <c r="G18" s="123"/>
      <c r="H18" s="404"/>
    </row>
    <row r="19" spans="1:8" ht="24">
      <c r="A19" s="460"/>
      <c r="B19" s="461" t="s">
        <v>1735</v>
      </c>
      <c r="C19" s="465"/>
      <c r="D19" s="453"/>
      <c r="E19" s="400"/>
      <c r="F19" s="94"/>
      <c r="G19" s="123"/>
      <c r="H19" s="406"/>
    </row>
    <row r="20" spans="1:8" ht="12">
      <c r="A20" s="466" t="s">
        <v>1757</v>
      </c>
      <c r="B20" s="467" t="s">
        <v>543</v>
      </c>
      <c r="C20" s="456" t="s">
        <v>1</v>
      </c>
      <c r="D20" s="468">
        <v>1137</v>
      </c>
      <c r="E20" s="401"/>
      <c r="F20" s="105">
        <f>D20*E20</f>
        <v>0</v>
      </c>
      <c r="G20" s="123"/>
      <c r="H20" s="123"/>
    </row>
    <row r="21" spans="1:8" ht="12">
      <c r="A21" s="466" t="s">
        <v>1758</v>
      </c>
      <c r="B21" s="467" t="s">
        <v>544</v>
      </c>
      <c r="C21" s="456" t="s">
        <v>1</v>
      </c>
      <c r="D21" s="468">
        <v>127</v>
      </c>
      <c r="E21" s="401"/>
      <c r="F21" s="105">
        <f>D21*E21</f>
        <v>0</v>
      </c>
      <c r="G21" s="123"/>
      <c r="H21" s="123"/>
    </row>
    <row r="22" spans="1:8">
      <c r="A22" s="469" t="s">
        <v>1733</v>
      </c>
      <c r="B22" s="470" t="s">
        <v>516</v>
      </c>
      <c r="C22" s="471"/>
      <c r="D22" s="444"/>
      <c r="E22" s="408"/>
      <c r="F22" s="98"/>
      <c r="G22" s="123"/>
      <c r="H22" s="123"/>
    </row>
    <row r="23" spans="1:8">
      <c r="A23" s="469"/>
      <c r="B23" s="472" t="s">
        <v>1731</v>
      </c>
      <c r="C23" s="471"/>
      <c r="D23" s="444"/>
      <c r="E23" s="408"/>
      <c r="F23" s="98"/>
      <c r="G23" s="123"/>
      <c r="H23" s="123"/>
    </row>
    <row r="24" spans="1:8" ht="50.25" customHeight="1">
      <c r="A24" s="469"/>
      <c r="B24" s="472" t="s">
        <v>1732</v>
      </c>
      <c r="C24" s="471"/>
      <c r="D24" s="444"/>
      <c r="E24" s="408"/>
      <c r="F24" s="98"/>
      <c r="G24" s="123"/>
      <c r="H24" s="123"/>
    </row>
    <row r="25" spans="1:8">
      <c r="A25" s="469"/>
      <c r="B25" s="472" t="s">
        <v>517</v>
      </c>
      <c r="C25" s="471"/>
      <c r="D25" s="444"/>
      <c r="E25" s="408"/>
      <c r="F25" s="98"/>
      <c r="G25" s="123"/>
      <c r="H25" s="123"/>
    </row>
    <row r="26" spans="1:8" ht="17.25" customHeight="1">
      <c r="A26" s="469"/>
      <c r="B26" s="473" t="s">
        <v>1734</v>
      </c>
      <c r="C26" s="471"/>
      <c r="D26" s="444"/>
      <c r="E26" s="408"/>
      <c r="F26" s="98"/>
      <c r="G26" s="123"/>
      <c r="H26" s="123"/>
    </row>
    <row r="27" spans="1:8" ht="22.5">
      <c r="A27" s="469"/>
      <c r="B27" s="472" t="s">
        <v>1735</v>
      </c>
      <c r="C27" s="471"/>
      <c r="D27" s="444"/>
      <c r="E27" s="408"/>
      <c r="F27" s="98"/>
      <c r="G27" s="123"/>
      <c r="H27" s="123"/>
    </row>
    <row r="28" spans="1:8" ht="12">
      <c r="A28" s="466" t="s">
        <v>1757</v>
      </c>
      <c r="B28" s="474" t="s">
        <v>543</v>
      </c>
      <c r="C28" s="456" t="s">
        <v>1</v>
      </c>
      <c r="D28" s="475">
        <v>1000</v>
      </c>
      <c r="E28" s="401"/>
      <c r="F28" s="105">
        <f>D28*E28</f>
        <v>0</v>
      </c>
      <c r="G28" s="123"/>
      <c r="H28" s="123"/>
    </row>
    <row r="29" spans="1:8" ht="12">
      <c r="A29" s="466" t="s">
        <v>1758</v>
      </c>
      <c r="B29" s="474" t="s">
        <v>544</v>
      </c>
      <c r="C29" s="466" t="s">
        <v>1</v>
      </c>
      <c r="D29" s="475">
        <v>100</v>
      </c>
      <c r="E29" s="401"/>
      <c r="F29" s="105">
        <f>D29*E29</f>
        <v>0</v>
      </c>
      <c r="G29" s="123"/>
      <c r="H29" s="123"/>
    </row>
    <row r="30" spans="1:8" ht="12.75">
      <c r="A30" s="88" t="s">
        <v>1668</v>
      </c>
      <c r="B30" s="358" t="s">
        <v>1146</v>
      </c>
      <c r="C30" s="302"/>
      <c r="D30" s="302"/>
      <c r="E30" s="302"/>
      <c r="F30" s="303">
        <f>SUM(F20:F29)</f>
        <v>0</v>
      </c>
      <c r="G30" s="123"/>
      <c r="H30" s="123"/>
    </row>
    <row r="31" spans="1:8">
      <c r="A31" s="396"/>
      <c r="B31" s="397"/>
      <c r="C31" s="8"/>
      <c r="D31" s="402"/>
      <c r="E31" s="9"/>
      <c r="G31" s="123"/>
      <c r="H31" s="123"/>
    </row>
    <row r="32" spans="1:8" ht="12.75">
      <c r="A32" s="88" t="s">
        <v>1670</v>
      </c>
      <c r="B32" s="358" t="s">
        <v>518</v>
      </c>
      <c r="C32" s="302"/>
      <c r="D32" s="302"/>
      <c r="E32" s="302"/>
      <c r="F32" s="303"/>
      <c r="G32" s="123"/>
      <c r="H32" s="123"/>
    </row>
    <row r="33" spans="1:9">
      <c r="A33" s="457" t="s">
        <v>1671</v>
      </c>
      <c r="B33" s="476" t="s">
        <v>519</v>
      </c>
      <c r="C33" s="477"/>
      <c r="D33" s="439"/>
      <c r="E33" s="245"/>
      <c r="F33" s="245"/>
      <c r="G33" s="123"/>
      <c r="H33" s="123"/>
    </row>
    <row r="34" spans="1:9" ht="56.25">
      <c r="A34" s="460"/>
      <c r="B34" s="451" t="s">
        <v>520</v>
      </c>
      <c r="C34" s="478"/>
      <c r="D34" s="440"/>
      <c r="E34" s="409"/>
      <c r="F34" s="409"/>
      <c r="G34" s="123"/>
      <c r="H34" s="123"/>
    </row>
    <row r="35" spans="1:9">
      <c r="A35" s="460"/>
      <c r="B35" s="451" t="s">
        <v>521</v>
      </c>
      <c r="C35" s="479"/>
      <c r="D35" s="441"/>
      <c r="E35" s="247"/>
      <c r="F35" s="247"/>
      <c r="G35" s="123"/>
      <c r="H35" s="123"/>
    </row>
    <row r="36" spans="1:9">
      <c r="A36" s="480"/>
      <c r="B36" s="481" t="s">
        <v>1066</v>
      </c>
      <c r="C36" s="466" t="s">
        <v>5</v>
      </c>
      <c r="D36" s="482">
        <v>38</v>
      </c>
      <c r="E36" s="401"/>
      <c r="F36" s="105">
        <f>D36*E36</f>
        <v>0</v>
      </c>
      <c r="G36" s="123"/>
      <c r="H36" s="123"/>
    </row>
    <row r="37" spans="1:9">
      <c r="A37" s="469" t="s">
        <v>1672</v>
      </c>
      <c r="B37" s="476" t="s">
        <v>636</v>
      </c>
      <c r="C37" s="477"/>
      <c r="D37" s="439"/>
      <c r="E37" s="245"/>
      <c r="F37" s="245"/>
      <c r="G37" s="123"/>
      <c r="H37" s="123"/>
      <c r="I37" s="123"/>
    </row>
    <row r="38" spans="1:9" ht="45">
      <c r="A38" s="469"/>
      <c r="B38" s="451" t="s">
        <v>637</v>
      </c>
      <c r="C38" s="478"/>
      <c r="D38" s="440"/>
      <c r="E38" s="409"/>
      <c r="F38" s="409"/>
      <c r="G38" s="410"/>
      <c r="H38" s="98"/>
      <c r="I38" s="123"/>
    </row>
    <row r="39" spans="1:9">
      <c r="A39" s="469"/>
      <c r="B39" s="451" t="s">
        <v>638</v>
      </c>
      <c r="C39" s="479"/>
      <c r="D39" s="441"/>
      <c r="E39" s="247"/>
      <c r="F39" s="247"/>
      <c r="G39" s="410"/>
      <c r="H39" s="98"/>
      <c r="I39" s="123"/>
    </row>
    <row r="40" spans="1:9" s="198" customFormat="1" ht="12.75">
      <c r="A40" s="466" t="s">
        <v>1757</v>
      </c>
      <c r="B40" s="481" t="s">
        <v>1068</v>
      </c>
      <c r="C40" s="466" t="s">
        <v>1138</v>
      </c>
      <c r="D40" s="482">
        <v>5</v>
      </c>
      <c r="E40" s="401"/>
      <c r="F40" s="105">
        <f>D40*E40</f>
        <v>0</v>
      </c>
      <c r="G40" s="411"/>
      <c r="H40" s="411"/>
      <c r="I40" s="411"/>
    </row>
    <row r="41" spans="1:9" ht="12.75">
      <c r="A41" s="466" t="s">
        <v>1758</v>
      </c>
      <c r="B41" s="476" t="s">
        <v>1069</v>
      </c>
      <c r="C41" s="466" t="s">
        <v>1138</v>
      </c>
      <c r="D41" s="482">
        <v>1</v>
      </c>
      <c r="E41" s="401"/>
      <c r="F41" s="105">
        <f>D41*E41</f>
        <v>0</v>
      </c>
      <c r="G41" s="123"/>
      <c r="H41" s="123"/>
      <c r="I41" s="123"/>
    </row>
    <row r="42" spans="1:9">
      <c r="A42" s="457" t="s">
        <v>1673</v>
      </c>
      <c r="B42" s="476" t="s">
        <v>522</v>
      </c>
      <c r="C42" s="477"/>
      <c r="D42" s="439"/>
      <c r="E42" s="245"/>
      <c r="F42" s="245"/>
      <c r="G42" s="123"/>
      <c r="H42" s="123"/>
      <c r="I42" s="123"/>
    </row>
    <row r="43" spans="1:9" ht="56.25">
      <c r="A43" s="460"/>
      <c r="B43" s="451" t="s">
        <v>523</v>
      </c>
      <c r="C43" s="478"/>
      <c r="D43" s="440"/>
      <c r="E43" s="409"/>
      <c r="F43" s="409"/>
      <c r="G43" s="123"/>
      <c r="H43" s="123"/>
      <c r="I43" s="123"/>
    </row>
    <row r="44" spans="1:9">
      <c r="A44" s="460"/>
      <c r="B44" s="451" t="s">
        <v>524</v>
      </c>
      <c r="C44" s="479"/>
      <c r="D44" s="441"/>
      <c r="E44" s="247"/>
      <c r="F44" s="247"/>
      <c r="G44" s="123"/>
      <c r="H44" s="123"/>
    </row>
    <row r="45" spans="1:9">
      <c r="A45" s="480"/>
      <c r="B45" s="483" t="s">
        <v>1068</v>
      </c>
      <c r="C45" s="484" t="s">
        <v>5</v>
      </c>
      <c r="D45" s="485">
        <v>8</v>
      </c>
      <c r="E45" s="412"/>
      <c r="F45" s="189">
        <f>D45*E45</f>
        <v>0</v>
      </c>
      <c r="G45" s="123"/>
      <c r="H45" s="123"/>
    </row>
    <row r="46" spans="1:9" ht="22.5">
      <c r="A46" s="469" t="s">
        <v>1674</v>
      </c>
      <c r="B46" s="458" t="s">
        <v>525</v>
      </c>
      <c r="C46" s="486"/>
      <c r="D46" s="487"/>
      <c r="E46" s="413"/>
      <c r="F46" s="122"/>
      <c r="G46" s="123"/>
      <c r="H46" s="123"/>
    </row>
    <row r="47" spans="1:9" ht="33.75">
      <c r="A47" s="469"/>
      <c r="B47" s="451" t="s">
        <v>554</v>
      </c>
      <c r="C47" s="488"/>
      <c r="D47" s="489"/>
      <c r="E47" s="414"/>
      <c r="F47" s="124"/>
      <c r="G47" s="123"/>
      <c r="H47" s="123"/>
    </row>
    <row r="48" spans="1:9">
      <c r="A48" s="469"/>
      <c r="B48" s="490" t="s">
        <v>527</v>
      </c>
      <c r="C48" s="491"/>
      <c r="D48" s="492"/>
      <c r="E48" s="415"/>
      <c r="F48" s="416"/>
      <c r="G48" s="123"/>
      <c r="H48" s="123"/>
    </row>
    <row r="49" spans="1:9">
      <c r="A49" s="469" t="s">
        <v>1757</v>
      </c>
      <c r="B49" s="483" t="s">
        <v>670</v>
      </c>
      <c r="C49" s="493" t="s">
        <v>3</v>
      </c>
      <c r="D49" s="468">
        <v>753</v>
      </c>
      <c r="E49" s="401"/>
      <c r="F49" s="105">
        <f>D49*E49</f>
        <v>0</v>
      </c>
      <c r="G49" s="123"/>
      <c r="H49" s="123"/>
    </row>
    <row r="50" spans="1:9">
      <c r="A50" s="469"/>
      <c r="B50" s="494" t="s">
        <v>550</v>
      </c>
      <c r="C50" s="495"/>
      <c r="D50" s="489"/>
      <c r="E50" s="414"/>
      <c r="F50" s="98"/>
      <c r="G50" s="123"/>
      <c r="H50" s="123"/>
    </row>
    <row r="51" spans="1:9">
      <c r="A51" s="469"/>
      <c r="B51" s="494" t="s">
        <v>526</v>
      </c>
      <c r="C51" s="495"/>
      <c r="D51" s="489"/>
      <c r="E51" s="414"/>
      <c r="F51" s="98"/>
      <c r="G51" s="123"/>
      <c r="H51" s="123"/>
    </row>
    <row r="52" spans="1:9">
      <c r="A52" s="469"/>
      <c r="B52" s="494" t="s">
        <v>639</v>
      </c>
      <c r="C52" s="495"/>
      <c r="D52" s="489"/>
      <c r="E52" s="414"/>
      <c r="F52" s="98"/>
      <c r="G52" s="123"/>
      <c r="H52" s="123"/>
    </row>
    <row r="53" spans="1:9">
      <c r="A53" s="466" t="s">
        <v>1758</v>
      </c>
      <c r="B53" s="483" t="s">
        <v>1067</v>
      </c>
      <c r="C53" s="493" t="s">
        <v>3</v>
      </c>
      <c r="D53" s="391">
        <v>458</v>
      </c>
      <c r="E53" s="401"/>
      <c r="F53" s="105">
        <f>D53*E53</f>
        <v>0</v>
      </c>
      <c r="G53" s="123"/>
      <c r="H53" s="123"/>
    </row>
    <row r="54" spans="1:9">
      <c r="A54" s="469" t="s">
        <v>1759</v>
      </c>
      <c r="B54" s="483" t="s">
        <v>1068</v>
      </c>
      <c r="C54" s="495"/>
      <c r="D54" s="489"/>
      <c r="E54" s="414"/>
      <c r="F54" s="98"/>
      <c r="G54" s="123"/>
      <c r="H54" s="123"/>
    </row>
    <row r="55" spans="1:9">
      <c r="A55" s="469"/>
      <c r="B55" s="496" t="s">
        <v>1073</v>
      </c>
      <c r="C55" s="493" t="s">
        <v>3</v>
      </c>
      <c r="D55" s="391">
        <v>12</v>
      </c>
      <c r="E55" s="401"/>
      <c r="F55" s="105">
        <f>D55*E55</f>
        <v>0</v>
      </c>
      <c r="G55" s="123"/>
      <c r="H55" s="123"/>
    </row>
    <row r="56" spans="1:9">
      <c r="A56" s="457" t="s">
        <v>1675</v>
      </c>
      <c r="B56" s="476" t="s">
        <v>1074</v>
      </c>
      <c r="C56" s="477"/>
      <c r="D56" s="439"/>
      <c r="E56" s="245"/>
      <c r="F56" s="245"/>
      <c r="G56" s="123"/>
      <c r="H56" s="123"/>
    </row>
    <row r="57" spans="1:9" ht="67.5">
      <c r="A57" s="460"/>
      <c r="B57" s="451" t="s">
        <v>1645</v>
      </c>
      <c r="C57" s="478"/>
      <c r="D57" s="440"/>
      <c r="E57" s="409"/>
      <c r="F57" s="409"/>
      <c r="G57" s="123"/>
      <c r="H57" s="123"/>
    </row>
    <row r="58" spans="1:9">
      <c r="A58" s="460"/>
      <c r="B58" s="451" t="s">
        <v>1075</v>
      </c>
      <c r="C58" s="479"/>
      <c r="D58" s="441"/>
      <c r="E58" s="247"/>
      <c r="F58" s="247"/>
      <c r="G58" s="123"/>
      <c r="H58" s="123"/>
    </row>
    <row r="59" spans="1:9">
      <c r="A59" s="460"/>
      <c r="B59" s="497" t="s">
        <v>1077</v>
      </c>
      <c r="C59" s="466" t="s">
        <v>1076</v>
      </c>
      <c r="D59" s="482">
        <v>35</v>
      </c>
      <c r="E59" s="401"/>
      <c r="F59" s="105">
        <f>D59*E59</f>
        <v>0</v>
      </c>
      <c r="G59" s="123"/>
      <c r="H59" s="123"/>
    </row>
    <row r="60" spans="1:9">
      <c r="A60" s="480"/>
      <c r="B60" s="476" t="s">
        <v>1069</v>
      </c>
      <c r="C60" s="466" t="s">
        <v>5</v>
      </c>
      <c r="D60" s="482">
        <v>5</v>
      </c>
      <c r="E60" s="401"/>
      <c r="F60" s="105">
        <f>D60*E60</f>
        <v>0</v>
      </c>
      <c r="G60" s="123"/>
      <c r="H60" s="123"/>
      <c r="I60" s="123"/>
    </row>
    <row r="61" spans="1:9">
      <c r="A61" s="469" t="s">
        <v>1676</v>
      </c>
      <c r="B61" s="458" t="s">
        <v>528</v>
      </c>
      <c r="C61" s="498"/>
      <c r="D61" s="487"/>
      <c r="E61" s="413"/>
      <c r="F61" s="121"/>
      <c r="G61" s="123"/>
      <c r="H61" s="123"/>
    </row>
    <row r="62" spans="1:9" ht="45">
      <c r="A62" s="469"/>
      <c r="B62" s="451" t="s">
        <v>529</v>
      </c>
      <c r="C62" s="488"/>
      <c r="D62" s="489"/>
      <c r="E62" s="414"/>
      <c r="F62" s="98"/>
      <c r="G62" s="123"/>
      <c r="H62" s="123"/>
    </row>
    <row r="63" spans="1:9" ht="22.5">
      <c r="A63" s="469"/>
      <c r="B63" s="451" t="s">
        <v>530</v>
      </c>
      <c r="C63" s="495"/>
      <c r="D63" s="489"/>
      <c r="E63" s="414"/>
      <c r="F63" s="98"/>
      <c r="G63" s="123"/>
      <c r="H63" s="123"/>
    </row>
    <row r="64" spans="1:9">
      <c r="A64" s="469"/>
      <c r="B64" s="451" t="s">
        <v>531</v>
      </c>
      <c r="C64" s="495"/>
      <c r="D64" s="489"/>
      <c r="E64" s="414"/>
      <c r="F64" s="98"/>
      <c r="G64" s="123"/>
      <c r="H64" s="123"/>
    </row>
    <row r="65" spans="1:8">
      <c r="A65" s="469"/>
      <c r="B65" s="451" t="s">
        <v>532</v>
      </c>
      <c r="C65" s="495"/>
      <c r="D65" s="489"/>
      <c r="E65" s="414"/>
      <c r="F65" s="98"/>
      <c r="G65" s="123"/>
      <c r="H65" s="123"/>
    </row>
    <row r="66" spans="1:8">
      <c r="A66" s="469"/>
      <c r="B66" s="451" t="s">
        <v>533</v>
      </c>
      <c r="C66" s="495"/>
      <c r="D66" s="489"/>
      <c r="E66" s="414"/>
      <c r="F66" s="98"/>
      <c r="G66" s="123"/>
      <c r="H66" s="123"/>
    </row>
    <row r="67" spans="1:8">
      <c r="A67" s="469"/>
      <c r="B67" s="451" t="s">
        <v>534</v>
      </c>
      <c r="C67" s="495"/>
      <c r="D67" s="489"/>
      <c r="E67" s="414"/>
      <c r="F67" s="98"/>
      <c r="G67" s="123"/>
      <c r="H67" s="123"/>
    </row>
    <row r="68" spans="1:8">
      <c r="A68" s="469"/>
      <c r="B68" s="451" t="s">
        <v>535</v>
      </c>
      <c r="C68" s="499"/>
      <c r="D68" s="489"/>
      <c r="E68" s="407"/>
      <c r="F68" s="313"/>
      <c r="G68" s="123"/>
      <c r="H68" s="123"/>
    </row>
    <row r="69" spans="1:8">
      <c r="A69" s="488" t="s">
        <v>1757</v>
      </c>
      <c r="B69" s="497" t="s">
        <v>670</v>
      </c>
      <c r="C69" s="466" t="s">
        <v>3</v>
      </c>
      <c r="D69" s="391">
        <v>1816</v>
      </c>
      <c r="E69" s="401"/>
      <c r="F69" s="105">
        <f>D69*E69</f>
        <v>0</v>
      </c>
      <c r="G69" s="123"/>
      <c r="H69" s="123"/>
    </row>
    <row r="70" spans="1:8">
      <c r="A70" s="488" t="s">
        <v>1758</v>
      </c>
      <c r="B70" s="497" t="s">
        <v>1070</v>
      </c>
      <c r="C70" s="466" t="s">
        <v>3</v>
      </c>
      <c r="D70" s="391">
        <v>50</v>
      </c>
      <c r="E70" s="401"/>
      <c r="F70" s="105">
        <f>D70*E70</f>
        <v>0</v>
      </c>
      <c r="G70" s="123"/>
      <c r="H70" s="123"/>
    </row>
    <row r="71" spans="1:8">
      <c r="A71" s="500" t="s">
        <v>1759</v>
      </c>
      <c r="B71" s="501" t="s">
        <v>1077</v>
      </c>
      <c r="C71" s="466" t="s">
        <v>3</v>
      </c>
      <c r="D71" s="391">
        <v>275</v>
      </c>
      <c r="E71" s="401"/>
      <c r="F71" s="105">
        <f>D71*E71</f>
        <v>0</v>
      </c>
      <c r="G71" s="123"/>
      <c r="H71" s="123"/>
    </row>
    <row r="72" spans="1:8">
      <c r="A72" s="502" t="s">
        <v>1677</v>
      </c>
      <c r="B72" s="458" t="s">
        <v>536</v>
      </c>
      <c r="C72" s="486"/>
      <c r="D72" s="487"/>
      <c r="E72" s="413"/>
      <c r="F72" s="122"/>
      <c r="G72" s="123"/>
      <c r="H72" s="123"/>
    </row>
    <row r="73" spans="1:8" ht="33.75">
      <c r="A73" s="503"/>
      <c r="B73" s="451" t="s">
        <v>537</v>
      </c>
      <c r="C73" s="488"/>
      <c r="D73" s="489"/>
      <c r="E73" s="414"/>
      <c r="F73" s="124"/>
      <c r="G73" s="123"/>
      <c r="H73" s="123"/>
    </row>
    <row r="74" spans="1:8">
      <c r="A74" s="504"/>
      <c r="B74" s="490" t="s">
        <v>538</v>
      </c>
      <c r="C74" s="500"/>
      <c r="D74" s="492"/>
      <c r="E74" s="417"/>
      <c r="F74" s="127"/>
      <c r="G74" s="123"/>
      <c r="H74" s="123"/>
    </row>
    <row r="75" spans="1:8" ht="22.5">
      <c r="A75" s="457" t="s">
        <v>1679</v>
      </c>
      <c r="B75" s="505" t="s">
        <v>1646</v>
      </c>
      <c r="C75" s="506"/>
      <c r="D75" s="507"/>
      <c r="E75" s="418"/>
      <c r="F75" s="419"/>
      <c r="G75" s="123"/>
      <c r="H75" s="123"/>
    </row>
    <row r="76" spans="1:8">
      <c r="A76" s="480"/>
      <c r="B76" s="497" t="s">
        <v>670</v>
      </c>
      <c r="C76" s="508" t="s">
        <v>5</v>
      </c>
      <c r="D76" s="468">
        <v>10</v>
      </c>
      <c r="E76" s="401"/>
      <c r="F76" s="105">
        <f>D76*E76</f>
        <v>0</v>
      </c>
      <c r="G76" s="123"/>
      <c r="H76" s="123"/>
    </row>
    <row r="77" spans="1:8" ht="22.5">
      <c r="A77" s="457" t="s">
        <v>1680</v>
      </c>
      <c r="B77" s="505" t="s">
        <v>1647</v>
      </c>
      <c r="C77" s="506"/>
      <c r="D77" s="507"/>
      <c r="E77" s="418"/>
      <c r="F77" s="419"/>
      <c r="G77" s="123"/>
      <c r="H77" s="123"/>
    </row>
    <row r="78" spans="1:8">
      <c r="A78" s="480"/>
      <c r="B78" s="497" t="s">
        <v>670</v>
      </c>
      <c r="C78" s="508" t="s">
        <v>5</v>
      </c>
      <c r="D78" s="468">
        <v>38</v>
      </c>
      <c r="E78" s="401"/>
      <c r="F78" s="105">
        <f>D78*E78</f>
        <v>0</v>
      </c>
      <c r="G78" s="123"/>
      <c r="H78" s="123"/>
    </row>
    <row r="79" spans="1:8" ht="22.5">
      <c r="A79" s="457" t="s">
        <v>1681</v>
      </c>
      <c r="B79" s="505" t="s">
        <v>1648</v>
      </c>
      <c r="C79" s="506"/>
      <c r="D79" s="507"/>
      <c r="E79" s="418"/>
      <c r="F79" s="419"/>
      <c r="G79" s="123"/>
      <c r="H79" s="123"/>
    </row>
    <row r="80" spans="1:8">
      <c r="A80" s="480"/>
      <c r="B80" s="497" t="s">
        <v>670</v>
      </c>
      <c r="C80" s="508" t="s">
        <v>5</v>
      </c>
      <c r="D80" s="468">
        <v>3</v>
      </c>
      <c r="E80" s="401"/>
      <c r="F80" s="105">
        <f>D80*E80</f>
        <v>0</v>
      </c>
      <c r="G80" s="123"/>
      <c r="H80" s="123"/>
    </row>
    <row r="81" spans="1:8" ht="22.5">
      <c r="A81" s="457" t="s">
        <v>1682</v>
      </c>
      <c r="B81" s="505" t="s">
        <v>1649</v>
      </c>
      <c r="C81" s="506"/>
      <c r="D81" s="507"/>
      <c r="E81" s="418"/>
      <c r="F81" s="419"/>
      <c r="G81" s="123"/>
      <c r="H81" s="123"/>
    </row>
    <row r="82" spans="1:8">
      <c r="A82" s="480"/>
      <c r="B82" s="497" t="s">
        <v>1071</v>
      </c>
      <c r="C82" s="508" t="s">
        <v>5</v>
      </c>
      <c r="D82" s="468">
        <v>3</v>
      </c>
      <c r="E82" s="401"/>
      <c r="F82" s="105">
        <f>D82*E82</f>
        <v>0</v>
      </c>
      <c r="G82" s="123"/>
      <c r="H82" s="123"/>
    </row>
    <row r="83" spans="1:8" ht="22.5">
      <c r="A83" s="457" t="s">
        <v>1683</v>
      </c>
      <c r="B83" s="505" t="s">
        <v>1650</v>
      </c>
      <c r="C83" s="506"/>
      <c r="D83" s="507"/>
      <c r="E83" s="418"/>
      <c r="F83" s="419"/>
      <c r="G83" s="123"/>
      <c r="H83" s="123"/>
    </row>
    <row r="84" spans="1:8">
      <c r="A84" s="480"/>
      <c r="B84" s="497" t="s">
        <v>1072</v>
      </c>
      <c r="C84" s="508" t="s">
        <v>5</v>
      </c>
      <c r="D84" s="468">
        <v>2</v>
      </c>
      <c r="E84" s="401"/>
      <c r="F84" s="105">
        <f>D84*E84</f>
        <v>0</v>
      </c>
      <c r="G84" s="123"/>
      <c r="H84" s="123"/>
    </row>
    <row r="85" spans="1:8" ht="22.5">
      <c r="A85" s="466" t="s">
        <v>1684</v>
      </c>
      <c r="B85" s="505" t="s">
        <v>1651</v>
      </c>
      <c r="C85" s="509"/>
      <c r="D85" s="510"/>
      <c r="E85" s="420"/>
      <c r="F85" s="421"/>
      <c r="G85" s="123"/>
      <c r="H85" s="123"/>
    </row>
    <row r="86" spans="1:8">
      <c r="A86" s="466" t="s">
        <v>1757</v>
      </c>
      <c r="B86" s="511" t="s">
        <v>1072</v>
      </c>
      <c r="C86" s="508" t="s">
        <v>5</v>
      </c>
      <c r="D86" s="468">
        <v>1</v>
      </c>
      <c r="E86" s="401"/>
      <c r="F86" s="105">
        <f>D86*E86</f>
        <v>0</v>
      </c>
      <c r="G86" s="123"/>
      <c r="H86" s="123"/>
    </row>
    <row r="87" spans="1:8">
      <c r="A87" s="466" t="s">
        <v>1758</v>
      </c>
      <c r="B87" s="512" t="s">
        <v>1071</v>
      </c>
      <c r="C87" s="508" t="s">
        <v>5</v>
      </c>
      <c r="D87" s="468">
        <v>1</v>
      </c>
      <c r="E87" s="401"/>
      <c r="F87" s="105">
        <f>D87*E87</f>
        <v>0</v>
      </c>
      <c r="G87" s="123"/>
      <c r="H87" s="123"/>
    </row>
    <row r="88" spans="1:8" ht="22.5">
      <c r="A88" s="457" t="s">
        <v>1685</v>
      </c>
      <c r="B88" s="505" t="s">
        <v>1652</v>
      </c>
      <c r="C88" s="506"/>
      <c r="D88" s="507"/>
      <c r="E88" s="418"/>
      <c r="F88" s="419"/>
      <c r="G88" s="123"/>
      <c r="H88" s="123"/>
    </row>
    <row r="89" spans="1:8">
      <c r="A89" s="480"/>
      <c r="B89" s="497" t="s">
        <v>670</v>
      </c>
      <c r="C89" s="508" t="s">
        <v>5</v>
      </c>
      <c r="D89" s="468">
        <v>1</v>
      </c>
      <c r="E89" s="401"/>
      <c r="F89" s="105">
        <f>D89*E89</f>
        <v>0</v>
      </c>
      <c r="G89" s="123"/>
      <c r="H89" s="123"/>
    </row>
    <row r="90" spans="1:8" ht="33.75">
      <c r="A90" s="457" t="s">
        <v>1686</v>
      </c>
      <c r="B90" s="505" t="s">
        <v>1653</v>
      </c>
      <c r="C90" s="506"/>
      <c r="D90" s="507"/>
      <c r="E90" s="418"/>
      <c r="F90" s="419"/>
      <c r="G90" s="123"/>
      <c r="H90" s="123"/>
    </row>
    <row r="91" spans="1:8">
      <c r="A91" s="480"/>
      <c r="B91" s="497" t="s">
        <v>1072</v>
      </c>
      <c r="C91" s="508" t="s">
        <v>5</v>
      </c>
      <c r="D91" s="468">
        <v>1</v>
      </c>
      <c r="E91" s="401"/>
      <c r="F91" s="105">
        <f>D91*E91</f>
        <v>0</v>
      </c>
      <c r="G91" s="123"/>
      <c r="H91" s="123"/>
    </row>
    <row r="92" spans="1:8" ht="22.5">
      <c r="A92" s="457" t="s">
        <v>1687</v>
      </c>
      <c r="B92" s="505" t="s">
        <v>1654</v>
      </c>
      <c r="C92" s="506"/>
      <c r="D92" s="507"/>
      <c r="E92" s="418"/>
      <c r="F92" s="419"/>
      <c r="G92" s="123"/>
      <c r="H92" s="123"/>
    </row>
    <row r="93" spans="1:8">
      <c r="A93" s="480"/>
      <c r="B93" s="497" t="s">
        <v>1072</v>
      </c>
      <c r="C93" s="508" t="s">
        <v>5</v>
      </c>
      <c r="D93" s="468">
        <v>3</v>
      </c>
      <c r="E93" s="401"/>
      <c r="F93" s="105">
        <f>D93*E93</f>
        <v>0</v>
      </c>
      <c r="G93" s="123"/>
      <c r="H93" s="123"/>
    </row>
    <row r="94" spans="1:8" ht="22.5">
      <c r="A94" s="457" t="s">
        <v>1688</v>
      </c>
      <c r="B94" s="505" t="s">
        <v>1655</v>
      </c>
      <c r="C94" s="506"/>
      <c r="D94" s="507"/>
      <c r="E94" s="418"/>
      <c r="F94" s="419"/>
      <c r="G94" s="123"/>
      <c r="H94" s="123"/>
    </row>
    <row r="95" spans="1:8">
      <c r="A95" s="480"/>
      <c r="B95" s="497" t="s">
        <v>1077</v>
      </c>
      <c r="C95" s="508" t="s">
        <v>5</v>
      </c>
      <c r="D95" s="468">
        <v>15</v>
      </c>
      <c r="E95" s="401"/>
      <c r="F95" s="105">
        <f>D95*E95</f>
        <v>0</v>
      </c>
      <c r="G95" s="123"/>
      <c r="H95" s="123"/>
    </row>
    <row r="96" spans="1:8">
      <c r="A96" s="466" t="s">
        <v>1689</v>
      </c>
      <c r="B96" s="505" t="s">
        <v>1656</v>
      </c>
      <c r="C96" s="509"/>
      <c r="D96" s="510"/>
      <c r="E96" s="420"/>
      <c r="F96" s="421"/>
      <c r="G96" s="123"/>
      <c r="H96" s="123"/>
    </row>
    <row r="97" spans="1:8">
      <c r="A97" s="466" t="s">
        <v>1757</v>
      </c>
      <c r="B97" s="511" t="s">
        <v>1067</v>
      </c>
      <c r="C97" s="508" t="s">
        <v>5</v>
      </c>
      <c r="D97" s="468">
        <v>18</v>
      </c>
      <c r="E97" s="401"/>
      <c r="F97" s="105">
        <f>D97*E97</f>
        <v>0</v>
      </c>
      <c r="G97" s="123"/>
      <c r="H97" s="123"/>
    </row>
    <row r="98" spans="1:8">
      <c r="A98" s="466" t="s">
        <v>1758</v>
      </c>
      <c r="B98" s="512" t="s">
        <v>670</v>
      </c>
      <c r="C98" s="508"/>
      <c r="D98" s="468">
        <v>5</v>
      </c>
      <c r="E98" s="401"/>
      <c r="F98" s="105">
        <f>D98*E98</f>
        <v>0</v>
      </c>
      <c r="G98" s="123"/>
      <c r="H98" s="123"/>
    </row>
    <row r="99" spans="1:8" ht="22.5">
      <c r="A99" s="466" t="s">
        <v>1678</v>
      </c>
      <c r="B99" s="505" t="s">
        <v>1657</v>
      </c>
      <c r="C99" s="509"/>
      <c r="D99" s="510"/>
      <c r="E99" s="420"/>
      <c r="F99" s="421"/>
      <c r="G99" s="123"/>
      <c r="H99" s="123"/>
    </row>
    <row r="100" spans="1:8">
      <c r="A100" s="466" t="s">
        <v>1757</v>
      </c>
      <c r="B100" s="511" t="s">
        <v>670</v>
      </c>
      <c r="C100" s="508" t="s">
        <v>5</v>
      </c>
      <c r="D100" s="468">
        <v>532</v>
      </c>
      <c r="E100" s="401"/>
      <c r="F100" s="105">
        <f>D100*E100</f>
        <v>0</v>
      </c>
      <c r="G100" s="123"/>
      <c r="H100" s="123"/>
    </row>
    <row r="101" spans="1:8">
      <c r="A101" s="466" t="s">
        <v>1758</v>
      </c>
      <c r="B101" s="512" t="s">
        <v>1067</v>
      </c>
      <c r="C101" s="508"/>
      <c r="D101" s="468">
        <v>376</v>
      </c>
      <c r="E101" s="401"/>
      <c r="F101" s="105">
        <f>D101*E101</f>
        <v>0</v>
      </c>
      <c r="G101" s="123"/>
      <c r="H101" s="123"/>
    </row>
    <row r="102" spans="1:8" ht="22.5">
      <c r="A102" s="484" t="s">
        <v>1690</v>
      </c>
      <c r="B102" s="505" t="s">
        <v>1658</v>
      </c>
      <c r="C102" s="509"/>
      <c r="D102" s="510"/>
      <c r="E102" s="420"/>
      <c r="F102" s="421"/>
      <c r="G102" s="123"/>
      <c r="H102" s="123"/>
    </row>
    <row r="103" spans="1:8">
      <c r="A103" s="513" t="s">
        <v>1757</v>
      </c>
      <c r="B103" s="511" t="s">
        <v>670</v>
      </c>
      <c r="C103" s="508" t="s">
        <v>5</v>
      </c>
      <c r="D103" s="468">
        <v>908</v>
      </c>
      <c r="E103" s="401"/>
      <c r="F103" s="105">
        <f>D103*E103</f>
        <v>0</v>
      </c>
      <c r="G103" s="123"/>
      <c r="H103" s="123"/>
    </row>
    <row r="104" spans="1:8">
      <c r="A104" s="514" t="s">
        <v>1758</v>
      </c>
      <c r="B104" s="512" t="s">
        <v>1067</v>
      </c>
      <c r="C104" s="508"/>
      <c r="D104" s="468">
        <v>715</v>
      </c>
      <c r="E104" s="401"/>
      <c r="F104" s="105">
        <f>D104*E104</f>
        <v>0</v>
      </c>
      <c r="G104" s="123"/>
      <c r="H104" s="123"/>
    </row>
    <row r="105" spans="1:8">
      <c r="A105" s="484" t="s">
        <v>1691</v>
      </c>
      <c r="B105" s="505" t="s">
        <v>1659</v>
      </c>
      <c r="C105" s="509"/>
      <c r="D105" s="510"/>
      <c r="E105" s="420"/>
      <c r="F105" s="421"/>
      <c r="G105" s="123"/>
      <c r="H105" s="123"/>
    </row>
    <row r="106" spans="1:8">
      <c r="A106" s="513" t="s">
        <v>1757</v>
      </c>
      <c r="B106" s="511" t="s">
        <v>670</v>
      </c>
      <c r="C106" s="508" t="s">
        <v>5</v>
      </c>
      <c r="D106" s="468">
        <v>2048</v>
      </c>
      <c r="E106" s="401"/>
      <c r="F106" s="105">
        <f>D106*E106</f>
        <v>0</v>
      </c>
      <c r="G106" s="123"/>
      <c r="H106" s="123"/>
    </row>
    <row r="107" spans="1:8">
      <c r="A107" s="514" t="s">
        <v>1758</v>
      </c>
      <c r="B107" s="512" t="s">
        <v>1067</v>
      </c>
      <c r="C107" s="508"/>
      <c r="D107" s="468">
        <v>472</v>
      </c>
      <c r="E107" s="401"/>
      <c r="F107" s="105">
        <f>D107*E107</f>
        <v>0</v>
      </c>
      <c r="G107" s="123"/>
      <c r="H107" s="123"/>
    </row>
    <row r="108" spans="1:8" ht="22.5">
      <c r="A108" s="457" t="s">
        <v>1692</v>
      </c>
      <c r="B108" s="505" t="s">
        <v>1660</v>
      </c>
      <c r="C108" s="506"/>
      <c r="D108" s="507"/>
      <c r="E108" s="418"/>
      <c r="F108" s="419"/>
      <c r="G108" s="123"/>
      <c r="H108" s="123"/>
    </row>
    <row r="109" spans="1:8">
      <c r="A109" s="480"/>
      <c r="B109" s="497" t="s">
        <v>1078</v>
      </c>
      <c r="C109" s="508" t="s">
        <v>5</v>
      </c>
      <c r="D109" s="468">
        <v>6.0011000000000001</v>
      </c>
      <c r="E109" s="401"/>
      <c r="F109" s="105">
        <f>D109*E109</f>
        <v>0</v>
      </c>
      <c r="G109" s="123"/>
      <c r="H109" s="123"/>
    </row>
    <row r="110" spans="1:8" ht="22.5">
      <c r="A110" s="457" t="s">
        <v>1693</v>
      </c>
      <c r="B110" s="505" t="s">
        <v>1661</v>
      </c>
      <c r="C110" s="506"/>
      <c r="D110" s="507"/>
      <c r="E110" s="418"/>
      <c r="F110" s="419"/>
      <c r="G110" s="123"/>
      <c r="H110" s="123"/>
    </row>
    <row r="111" spans="1:8">
      <c r="A111" s="480"/>
      <c r="B111" s="497" t="s">
        <v>1078</v>
      </c>
      <c r="C111" s="508" t="s">
        <v>5</v>
      </c>
      <c r="D111" s="468">
        <v>21</v>
      </c>
      <c r="E111" s="401"/>
      <c r="F111" s="105">
        <f>D111*E111</f>
        <v>0</v>
      </c>
      <c r="G111" s="123"/>
      <c r="H111" s="123"/>
    </row>
    <row r="112" spans="1:8" ht="22.5">
      <c r="A112" s="457" t="s">
        <v>1694</v>
      </c>
      <c r="B112" s="505" t="s">
        <v>1662</v>
      </c>
      <c r="C112" s="506"/>
      <c r="D112" s="507"/>
      <c r="E112" s="418"/>
      <c r="F112" s="419"/>
      <c r="G112" s="123"/>
      <c r="H112" s="123"/>
    </row>
    <row r="113" spans="1:8">
      <c r="A113" s="480"/>
      <c r="B113" s="497" t="s">
        <v>1079</v>
      </c>
      <c r="C113" s="508" t="s">
        <v>5</v>
      </c>
      <c r="D113" s="468">
        <v>4</v>
      </c>
      <c r="E113" s="401"/>
      <c r="F113" s="105">
        <f>D113*E113</f>
        <v>0</v>
      </c>
      <c r="G113" s="123"/>
      <c r="H113" s="123"/>
    </row>
    <row r="114" spans="1:8" ht="22.5">
      <c r="A114" s="457" t="s">
        <v>1695</v>
      </c>
      <c r="B114" s="505" t="s">
        <v>1663</v>
      </c>
      <c r="C114" s="506"/>
      <c r="D114" s="507"/>
      <c r="E114" s="418"/>
      <c r="F114" s="419"/>
      <c r="G114" s="123"/>
      <c r="H114" s="123"/>
    </row>
    <row r="115" spans="1:8">
      <c r="A115" s="480"/>
      <c r="B115" s="497" t="s">
        <v>1080</v>
      </c>
      <c r="C115" s="508" t="s">
        <v>5</v>
      </c>
      <c r="D115" s="468">
        <v>3</v>
      </c>
      <c r="E115" s="401"/>
      <c r="F115" s="105">
        <f>D115*E115</f>
        <v>0</v>
      </c>
      <c r="G115" s="123"/>
      <c r="H115" s="123"/>
    </row>
    <row r="116" spans="1:8" ht="22.5">
      <c r="A116" s="457" t="s">
        <v>1696</v>
      </c>
      <c r="B116" s="505" t="s">
        <v>1664</v>
      </c>
      <c r="C116" s="506"/>
      <c r="D116" s="507"/>
      <c r="E116" s="418"/>
      <c r="F116" s="419"/>
      <c r="G116" s="123"/>
      <c r="H116" s="123"/>
    </row>
    <row r="117" spans="1:8">
      <c r="A117" s="480"/>
      <c r="B117" s="497" t="s">
        <v>1080</v>
      </c>
      <c r="C117" s="508" t="s">
        <v>5</v>
      </c>
      <c r="D117" s="468">
        <v>3</v>
      </c>
      <c r="E117" s="401"/>
      <c r="F117" s="105">
        <f>D117*E117</f>
        <v>0</v>
      </c>
      <c r="G117" s="123"/>
      <c r="H117" s="123"/>
    </row>
    <row r="118" spans="1:8" ht="12.75">
      <c r="A118" s="88" t="s">
        <v>1670</v>
      </c>
      <c r="B118" s="300" t="s">
        <v>1698</v>
      </c>
      <c r="C118" s="301"/>
      <c r="D118" s="301"/>
      <c r="E118" s="302"/>
      <c r="F118" s="303">
        <f>SUM(F32:F117)</f>
        <v>0</v>
      </c>
      <c r="G118" s="123"/>
      <c r="H118" s="123"/>
    </row>
    <row r="119" spans="1:8">
      <c r="A119" s="422"/>
      <c r="B119" s="310"/>
      <c r="C119" s="423"/>
      <c r="D119" s="424"/>
      <c r="E119" s="425"/>
      <c r="F119" s="193"/>
      <c r="G119" s="123"/>
      <c r="H119" s="123"/>
    </row>
    <row r="120" spans="1:8" ht="12.75">
      <c r="A120" s="88" t="s">
        <v>1699</v>
      </c>
      <c r="B120" s="89" t="s">
        <v>1081</v>
      </c>
      <c r="C120" s="90"/>
      <c r="D120" s="90"/>
      <c r="E120" s="302"/>
      <c r="F120" s="303"/>
      <c r="G120" s="123"/>
      <c r="H120" s="123"/>
    </row>
    <row r="121" spans="1:8" ht="139.5" customHeight="1">
      <c r="A121" s="457" t="s">
        <v>1700</v>
      </c>
      <c r="B121" s="515" t="s">
        <v>1082</v>
      </c>
      <c r="C121" s="516"/>
      <c r="D121" s="517"/>
      <c r="E121" s="426">
        <f>C121*D121</f>
        <v>0</v>
      </c>
      <c r="F121" s="427"/>
      <c r="G121" s="123"/>
      <c r="H121" s="123"/>
    </row>
    <row r="122" spans="1:8">
      <c r="A122" s="480"/>
      <c r="B122" s="501" t="s">
        <v>616</v>
      </c>
      <c r="C122" s="518" t="s">
        <v>1083</v>
      </c>
      <c r="D122" s="519">
        <v>1</v>
      </c>
      <c r="E122" s="428"/>
      <c r="F122" s="429">
        <f>D122*E122</f>
        <v>0</v>
      </c>
      <c r="G122" s="123"/>
      <c r="H122" s="123"/>
    </row>
    <row r="123" spans="1:8" ht="12.75">
      <c r="A123" s="88" t="s">
        <v>1699</v>
      </c>
      <c r="B123" s="89" t="s">
        <v>1697</v>
      </c>
      <c r="C123" s="90"/>
      <c r="D123" s="90"/>
      <c r="E123" s="302"/>
      <c r="F123" s="303">
        <f>SUM(F122)</f>
        <v>0</v>
      </c>
      <c r="G123" s="123"/>
      <c r="H123" s="123"/>
    </row>
    <row r="124" spans="1:8">
      <c r="A124" s="396"/>
      <c r="B124" s="397"/>
      <c r="C124" s="8"/>
      <c r="D124" s="402"/>
      <c r="E124" s="430"/>
      <c r="G124" s="123"/>
      <c r="H124" s="123"/>
    </row>
    <row r="125" spans="1:8">
      <c r="A125" s="520"/>
      <c r="B125" s="521"/>
      <c r="C125" s="431"/>
      <c r="D125" s="432"/>
      <c r="E125" s="399"/>
      <c r="G125" s="123"/>
      <c r="H125" s="123"/>
    </row>
    <row r="126" spans="1:8">
      <c r="A126" s="522"/>
      <c r="B126" s="523" t="s">
        <v>542</v>
      </c>
      <c r="C126" s="434"/>
      <c r="D126" s="435"/>
      <c r="E126" s="436"/>
      <c r="F126" s="368"/>
      <c r="G126" s="123"/>
      <c r="H126" s="123"/>
    </row>
    <row r="127" spans="1:8">
      <c r="A127" s="522"/>
      <c r="B127" s="523"/>
      <c r="C127" s="434"/>
      <c r="D127" s="435"/>
      <c r="E127" s="436"/>
      <c r="F127" s="368"/>
      <c r="G127" s="123"/>
      <c r="H127" s="123"/>
    </row>
    <row r="128" spans="1:8">
      <c r="A128" s="524" t="s">
        <v>1665</v>
      </c>
      <c r="B128" s="523" t="s">
        <v>512</v>
      </c>
      <c r="C128" s="434"/>
      <c r="D128" s="435"/>
      <c r="F128" s="437">
        <f>F11</f>
        <v>0</v>
      </c>
      <c r="G128" s="123"/>
      <c r="H128" s="123"/>
    </row>
    <row r="129" spans="1:8">
      <c r="A129" s="524" t="s">
        <v>1668</v>
      </c>
      <c r="B129" s="523" t="s">
        <v>152</v>
      </c>
      <c r="C129" s="434"/>
      <c r="D129" s="435"/>
      <c r="F129" s="437">
        <f>F30</f>
        <v>0</v>
      </c>
      <c r="G129" s="123"/>
      <c r="H129" s="123"/>
    </row>
    <row r="130" spans="1:8">
      <c r="A130" s="524" t="s">
        <v>1670</v>
      </c>
      <c r="B130" s="523" t="s">
        <v>518</v>
      </c>
      <c r="C130" s="434"/>
      <c r="D130" s="435"/>
      <c r="F130" s="437">
        <f>F118</f>
        <v>0</v>
      </c>
      <c r="G130" s="123"/>
      <c r="H130" s="123"/>
    </row>
    <row r="131" spans="1:8">
      <c r="A131" s="524" t="s">
        <v>1699</v>
      </c>
      <c r="B131" s="523" t="s">
        <v>1081</v>
      </c>
      <c r="C131" s="434"/>
      <c r="D131" s="435"/>
      <c r="F131" s="437">
        <f>F123</f>
        <v>0</v>
      </c>
      <c r="G131" s="123"/>
      <c r="H131" s="123"/>
    </row>
    <row r="132" spans="1:8">
      <c r="A132" s="524"/>
      <c r="B132" s="523"/>
      <c r="C132" s="434"/>
      <c r="D132" s="435"/>
      <c r="F132" s="437"/>
      <c r="G132" s="123"/>
      <c r="H132" s="123"/>
    </row>
    <row r="133" spans="1:8">
      <c r="A133" s="522"/>
      <c r="B133" s="523" t="s">
        <v>19</v>
      </c>
      <c r="C133" s="434"/>
      <c r="D133" s="435"/>
      <c r="F133" s="437">
        <f>SUM(F128:F131)</f>
        <v>0</v>
      </c>
      <c r="G133" s="123"/>
      <c r="H133" s="123"/>
    </row>
    <row r="134" spans="1:8">
      <c r="A134" s="522"/>
      <c r="B134" s="523" t="s">
        <v>78</v>
      </c>
      <c r="C134" s="434"/>
      <c r="D134" s="435"/>
      <c r="F134" s="437">
        <f>F133*0.25</f>
        <v>0</v>
      </c>
      <c r="G134" s="123"/>
      <c r="H134" s="123"/>
    </row>
    <row r="135" spans="1:8">
      <c r="A135" s="522"/>
      <c r="B135" s="523"/>
      <c r="C135" s="434"/>
      <c r="D135" s="435"/>
      <c r="F135" s="437"/>
      <c r="G135" s="123"/>
      <c r="H135" s="123"/>
    </row>
    <row r="136" spans="1:8">
      <c r="A136" s="522"/>
      <c r="B136" s="523" t="s">
        <v>77</v>
      </c>
      <c r="C136" s="434"/>
      <c r="D136" s="435"/>
      <c r="F136" s="437">
        <f>F133+F134</f>
        <v>0</v>
      </c>
      <c r="G136" s="123"/>
      <c r="H136" s="123"/>
    </row>
    <row r="137" spans="1:8">
      <c r="A137" s="433"/>
      <c r="B137" s="389"/>
      <c r="C137" s="434"/>
      <c r="D137" s="435"/>
      <c r="E137" s="436"/>
      <c r="F137" s="368"/>
      <c r="G137" s="123"/>
      <c r="H137" s="123"/>
    </row>
  </sheetData>
  <sheetProtection algorithmName="SHA-512" hashValue="Fv/LxG7urmLDIIGZOYyGg8MEnXvYcOCgPVZ2/VFon1++N8WeTpa5H8w42xdxyoIy6TmW11DH9VYjxAexZJ04yQ==" saltValue="QtPaJ4/wgiHZmYOKCZG42g==" spinCount="100000" sheet="1" objects="1" scenarios="1"/>
  <protectedRanges>
    <protectedRange sqref="E3" name="Range1_1_1_1"/>
  </protectedRanges>
  <mergeCells count="32">
    <mergeCell ref="A61:A68"/>
    <mergeCell ref="A33:A36"/>
    <mergeCell ref="A1:F1"/>
    <mergeCell ref="B5:F5"/>
    <mergeCell ref="A7:A10"/>
    <mergeCell ref="A22:A27"/>
    <mergeCell ref="A14:A19"/>
    <mergeCell ref="A37:A39"/>
    <mergeCell ref="A42:A45"/>
    <mergeCell ref="A56:A60"/>
    <mergeCell ref="A46:A48"/>
    <mergeCell ref="A49:A52"/>
    <mergeCell ref="A54:A55"/>
    <mergeCell ref="A88:A89"/>
    <mergeCell ref="A79:A80"/>
    <mergeCell ref="A81:A82"/>
    <mergeCell ref="A83:A84"/>
    <mergeCell ref="A72:A74"/>
    <mergeCell ref="A75:A76"/>
    <mergeCell ref="A77:A78"/>
    <mergeCell ref="A108:A109"/>
    <mergeCell ref="A110:A111"/>
    <mergeCell ref="A90:A91"/>
    <mergeCell ref="A92:A93"/>
    <mergeCell ref="A94:A95"/>
    <mergeCell ref="A112:A113"/>
    <mergeCell ref="A114:A115"/>
    <mergeCell ref="B123:D123"/>
    <mergeCell ref="A116:A117"/>
    <mergeCell ref="B120:D120"/>
    <mergeCell ref="B118:D118"/>
    <mergeCell ref="A121:A122"/>
  </mergeCells>
  <phoneticPr fontId="50" type="noConversion"/>
  <conditionalFormatting sqref="E124 E121">
    <cfRule type="cellIs" dxfId="39" priority="56" stopIfTrue="1" operator="equal">
      <formula>0</formula>
    </cfRule>
  </conditionalFormatting>
  <conditionalFormatting sqref="C125">
    <cfRule type="cellIs" dxfId="38" priority="55" stopIfTrue="1" operator="equal">
      <formula>0</formula>
    </cfRule>
  </conditionalFormatting>
  <conditionalFormatting sqref="F81">
    <cfRule type="cellIs" dxfId="37" priority="31" stopIfTrue="1" operator="equal">
      <formula>0</formula>
    </cfRule>
  </conditionalFormatting>
  <conditionalFormatting sqref="D77">
    <cfRule type="cellIs" dxfId="36" priority="36" stopIfTrue="1" operator="equal">
      <formula>0</formula>
    </cfRule>
  </conditionalFormatting>
  <conditionalFormatting sqref="F77">
    <cfRule type="cellIs" dxfId="35" priority="35" stopIfTrue="1" operator="equal">
      <formula>0</formula>
    </cfRule>
  </conditionalFormatting>
  <conditionalFormatting sqref="D105">
    <cfRule type="cellIs" dxfId="34" priority="12" stopIfTrue="1" operator="equal">
      <formula>0</formula>
    </cfRule>
  </conditionalFormatting>
  <conditionalFormatting sqref="D75">
    <cfRule type="cellIs" dxfId="33" priority="44" stopIfTrue="1" operator="equal">
      <formula>0</formula>
    </cfRule>
  </conditionalFormatting>
  <conditionalFormatting sqref="F75">
    <cfRule type="cellIs" dxfId="32" priority="43" stopIfTrue="1" operator="equal">
      <formula>0</formula>
    </cfRule>
  </conditionalFormatting>
  <conditionalFormatting sqref="F79">
    <cfRule type="cellIs" dxfId="31" priority="33" stopIfTrue="1" operator="equal">
      <formula>0</formula>
    </cfRule>
  </conditionalFormatting>
  <conditionalFormatting sqref="F114">
    <cfRule type="cellIs" dxfId="30" priority="3" stopIfTrue="1" operator="equal">
      <formula>0</formula>
    </cfRule>
  </conditionalFormatting>
  <conditionalFormatting sqref="D114">
    <cfRule type="cellIs" dxfId="29" priority="4" stopIfTrue="1" operator="equal">
      <formula>0</formula>
    </cfRule>
  </conditionalFormatting>
  <conditionalFormatting sqref="D116">
    <cfRule type="cellIs" dxfId="28" priority="2" stopIfTrue="1" operator="equal">
      <formula>0</formula>
    </cfRule>
  </conditionalFormatting>
  <conditionalFormatting sqref="D79">
    <cfRule type="cellIs" dxfId="27" priority="34" stopIfTrue="1" operator="equal">
      <formula>0</formula>
    </cfRule>
  </conditionalFormatting>
  <conditionalFormatting sqref="D81">
    <cfRule type="cellIs" dxfId="26" priority="32" stopIfTrue="1" operator="equal">
      <formula>0</formula>
    </cfRule>
  </conditionalFormatting>
  <conditionalFormatting sqref="D83">
    <cfRule type="cellIs" dxfId="25" priority="30" stopIfTrue="1" operator="equal">
      <formula>0</formula>
    </cfRule>
  </conditionalFormatting>
  <conditionalFormatting sqref="F83">
    <cfRule type="cellIs" dxfId="24" priority="29" stopIfTrue="1" operator="equal">
      <formula>0</formula>
    </cfRule>
  </conditionalFormatting>
  <conditionalFormatting sqref="D85">
    <cfRule type="cellIs" dxfId="23" priority="28" stopIfTrue="1" operator="equal">
      <formula>0</formula>
    </cfRule>
  </conditionalFormatting>
  <conditionalFormatting sqref="F85">
    <cfRule type="cellIs" dxfId="22" priority="27" stopIfTrue="1" operator="equal">
      <formula>0</formula>
    </cfRule>
  </conditionalFormatting>
  <conditionalFormatting sqref="D88">
    <cfRule type="cellIs" dxfId="21" priority="26" stopIfTrue="1" operator="equal">
      <formula>0</formula>
    </cfRule>
  </conditionalFormatting>
  <conditionalFormatting sqref="F88">
    <cfRule type="cellIs" dxfId="20" priority="25" stopIfTrue="1" operator="equal">
      <formula>0</formula>
    </cfRule>
  </conditionalFormatting>
  <conditionalFormatting sqref="D90">
    <cfRule type="cellIs" dxfId="19" priority="24" stopIfTrue="1" operator="equal">
      <formula>0</formula>
    </cfRule>
  </conditionalFormatting>
  <conditionalFormatting sqref="F90">
    <cfRule type="cellIs" dxfId="18" priority="23" stopIfTrue="1" operator="equal">
      <formula>0</formula>
    </cfRule>
  </conditionalFormatting>
  <conditionalFormatting sqref="D92">
    <cfRule type="cellIs" dxfId="17" priority="22" stopIfTrue="1" operator="equal">
      <formula>0</formula>
    </cfRule>
  </conditionalFormatting>
  <conditionalFormatting sqref="F92">
    <cfRule type="cellIs" dxfId="16" priority="21" stopIfTrue="1" operator="equal">
      <formula>0</formula>
    </cfRule>
  </conditionalFormatting>
  <conditionalFormatting sqref="D94">
    <cfRule type="cellIs" dxfId="15" priority="20" stopIfTrue="1" operator="equal">
      <formula>0</formula>
    </cfRule>
  </conditionalFormatting>
  <conditionalFormatting sqref="F94">
    <cfRule type="cellIs" dxfId="14" priority="19" stopIfTrue="1" operator="equal">
      <formula>0</formula>
    </cfRule>
  </conditionalFormatting>
  <conditionalFormatting sqref="F116">
    <cfRule type="cellIs" dxfId="13" priority="1" stopIfTrue="1" operator="equal">
      <formula>0</formula>
    </cfRule>
  </conditionalFormatting>
  <conditionalFormatting sqref="D96">
    <cfRule type="cellIs" dxfId="12" priority="18" stopIfTrue="1" operator="equal">
      <formula>0</formula>
    </cfRule>
  </conditionalFormatting>
  <conditionalFormatting sqref="F96">
    <cfRule type="cellIs" dxfId="11" priority="17" stopIfTrue="1" operator="equal">
      <formula>0</formula>
    </cfRule>
  </conditionalFormatting>
  <conditionalFormatting sqref="D99">
    <cfRule type="cellIs" dxfId="10" priority="16" stopIfTrue="1" operator="equal">
      <formula>0</formula>
    </cfRule>
  </conditionalFormatting>
  <conditionalFormatting sqref="F99">
    <cfRule type="cellIs" dxfId="9" priority="15" stopIfTrue="1" operator="equal">
      <formula>0</formula>
    </cfRule>
  </conditionalFormatting>
  <conditionalFormatting sqref="D102">
    <cfRule type="cellIs" dxfId="8" priority="14" stopIfTrue="1" operator="equal">
      <formula>0</formula>
    </cfRule>
  </conditionalFormatting>
  <conditionalFormatting sqref="F102">
    <cfRule type="cellIs" dxfId="7" priority="13" stopIfTrue="1" operator="equal">
      <formula>0</formula>
    </cfRule>
  </conditionalFormatting>
  <conditionalFormatting sqref="F105">
    <cfRule type="cellIs" dxfId="6" priority="11" stopIfTrue="1" operator="equal">
      <formula>0</formula>
    </cfRule>
  </conditionalFormatting>
  <conditionalFormatting sqref="D108">
    <cfRule type="cellIs" dxfId="5" priority="10" stopIfTrue="1" operator="equal">
      <formula>0</formula>
    </cfRule>
  </conditionalFormatting>
  <conditionalFormatting sqref="F108">
    <cfRule type="cellIs" dxfId="4" priority="9" stopIfTrue="1" operator="equal">
      <formula>0</formula>
    </cfRule>
  </conditionalFormatting>
  <conditionalFormatting sqref="D110">
    <cfRule type="cellIs" dxfId="3" priority="8" stopIfTrue="1" operator="equal">
      <formula>0</formula>
    </cfRule>
  </conditionalFormatting>
  <conditionalFormatting sqref="F110">
    <cfRule type="cellIs" dxfId="2" priority="7" stopIfTrue="1" operator="equal">
      <formula>0</formula>
    </cfRule>
  </conditionalFormatting>
  <conditionalFormatting sqref="D112">
    <cfRule type="cellIs" dxfId="1" priority="6" stopIfTrue="1" operator="equal">
      <formula>0</formula>
    </cfRule>
  </conditionalFormatting>
  <conditionalFormatting sqref="F112">
    <cfRule type="cellIs" dxfId="0" priority="5" stopIfTrue="1" operator="equal">
      <formula>0</formula>
    </cfRule>
  </conditionalFormatting>
  <pageMargins left="0.7" right="0.7" top="0.75" bottom="0.75" header="0.3" footer="0.3"/>
  <pageSetup paperSize="9" scale="70" fitToHeight="0" orientation="portrait" r:id="rId1"/>
  <rowBreaks count="3" manualBreakCount="3">
    <brk id="31" max="6" man="1"/>
    <brk id="71" max="6" man="1"/>
    <brk id="93" max="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tabSelected="1" zoomScaleNormal="100" zoomScaleSheetLayoutView="115" workbookViewId="0">
      <selection activeCell="N11" sqref="N11"/>
    </sheetView>
  </sheetViews>
  <sheetFormatPr defaultRowHeight="15"/>
  <cols>
    <col min="1" max="1" width="5.5703125" style="525" customWidth="1"/>
    <col min="2" max="2" width="1.7109375" style="525" customWidth="1"/>
    <col min="3" max="3" width="41.42578125" style="525" customWidth="1"/>
    <col min="4" max="4" width="15.5703125" style="525" customWidth="1"/>
    <col min="5" max="5" width="9.140625" style="526"/>
    <col min="6" max="16384" width="9.140625" style="525"/>
  </cols>
  <sheetData>
    <row r="1" spans="1:8">
      <c r="D1" s="526"/>
    </row>
    <row r="2" spans="1:8">
      <c r="A2" s="527" t="s">
        <v>463</v>
      </c>
      <c r="B2" s="527"/>
      <c r="C2" s="527"/>
      <c r="D2" s="527"/>
      <c r="F2" s="526"/>
      <c r="G2" s="526"/>
    </row>
    <row r="3" spans="1:8">
      <c r="A3" s="528"/>
      <c r="B3" s="529"/>
      <c r="C3" s="530"/>
      <c r="D3" s="531"/>
      <c r="F3" s="526"/>
      <c r="G3" s="526"/>
    </row>
    <row r="4" spans="1:8">
      <c r="A4" s="538" t="s">
        <v>1809</v>
      </c>
      <c r="B4" s="539"/>
      <c r="C4" s="540" t="s">
        <v>1701</v>
      </c>
      <c r="D4" s="532">
        <f>PRIPREMNO_ZAVRSNI!F27</f>
        <v>0</v>
      </c>
      <c r="F4" s="526"/>
      <c r="G4" s="526"/>
    </row>
    <row r="5" spans="1:8">
      <c r="A5" s="538" t="s">
        <v>1810</v>
      </c>
      <c r="B5" s="539"/>
      <c r="C5" s="540" t="s">
        <v>464</v>
      </c>
      <c r="D5" s="532">
        <f>GRADEVINSKO_OBRTNICKI!F984</f>
        <v>0</v>
      </c>
      <c r="F5" s="526"/>
      <c r="G5" s="526"/>
    </row>
    <row r="6" spans="1:8">
      <c r="A6" s="538" t="s">
        <v>1811</v>
      </c>
      <c r="B6" s="539"/>
      <c r="C6" s="540" t="s">
        <v>465</v>
      </c>
      <c r="D6" s="532">
        <f>PROMET!F222</f>
        <v>0</v>
      </c>
      <c r="F6" s="526"/>
      <c r="G6" s="526"/>
    </row>
    <row r="7" spans="1:8">
      <c r="A7" s="538" t="s">
        <v>1812</v>
      </c>
      <c r="B7" s="539"/>
      <c r="C7" s="540" t="s">
        <v>150</v>
      </c>
      <c r="D7" s="533">
        <f>VODOVOD!F386</f>
        <v>0</v>
      </c>
      <c r="F7" s="526"/>
      <c r="G7" s="526"/>
    </row>
    <row r="8" spans="1:8">
      <c r="A8" s="538" t="s">
        <v>1813</v>
      </c>
      <c r="B8" s="539"/>
      <c r="C8" s="540" t="s">
        <v>192</v>
      </c>
      <c r="D8" s="533">
        <f>'FEKALNA ODVODNJA'!F148</f>
        <v>0</v>
      </c>
      <c r="F8" s="526"/>
      <c r="G8" s="526"/>
    </row>
    <row r="9" spans="1:8">
      <c r="A9" s="538" t="s">
        <v>1814</v>
      </c>
      <c r="B9" s="539"/>
      <c r="C9" s="540" t="s">
        <v>455</v>
      </c>
      <c r="D9" s="533">
        <f>'OBORINSKA ODVODNJA'!F299</f>
        <v>0</v>
      </c>
      <c r="F9" s="526"/>
      <c r="G9" s="526"/>
    </row>
    <row r="10" spans="1:8">
      <c r="A10" s="538" t="s">
        <v>1815</v>
      </c>
      <c r="B10" s="539"/>
      <c r="C10" s="540" t="s">
        <v>253</v>
      </c>
      <c r="D10" s="532">
        <f>'SANITARNA OPREMA'!F27</f>
        <v>0</v>
      </c>
      <c r="F10" s="526"/>
      <c r="G10" s="526"/>
    </row>
    <row r="11" spans="1:8">
      <c r="A11" s="538" t="s">
        <v>1816</v>
      </c>
      <c r="B11" s="539"/>
      <c r="C11" s="540" t="s">
        <v>466</v>
      </c>
      <c r="D11" s="532">
        <f>ELEKTROINSTALACIJE!F364</f>
        <v>0</v>
      </c>
      <c r="F11" s="526"/>
      <c r="G11" s="526"/>
    </row>
    <row r="12" spans="1:8">
      <c r="A12" s="538" t="s">
        <v>1817</v>
      </c>
      <c r="B12" s="539"/>
      <c r="C12" s="540" t="s">
        <v>511</v>
      </c>
      <c r="D12" s="532">
        <f>HORTIKULTURA!F133</f>
        <v>0</v>
      </c>
      <c r="F12" s="526"/>
      <c r="G12" s="526"/>
    </row>
    <row r="13" spans="1:8">
      <c r="A13" s="541"/>
      <c r="B13" s="539"/>
      <c r="C13" s="542"/>
      <c r="D13" s="531"/>
      <c r="F13" s="526"/>
      <c r="G13" s="534"/>
      <c r="H13" s="535"/>
    </row>
    <row r="14" spans="1:8">
      <c r="A14" s="543" t="s">
        <v>677</v>
      </c>
      <c r="B14" s="543"/>
      <c r="C14" s="543"/>
      <c r="D14" s="536">
        <f>SUM(D4:D12)</f>
        <v>0</v>
      </c>
      <c r="F14" s="526"/>
      <c r="G14" s="526"/>
    </row>
    <row r="15" spans="1:8">
      <c r="A15" s="544" t="s">
        <v>78</v>
      </c>
      <c r="B15" s="544"/>
      <c r="C15" s="544"/>
      <c r="D15" s="532">
        <f>D14*0.25</f>
        <v>0</v>
      </c>
      <c r="F15" s="526"/>
      <c r="G15" s="526"/>
    </row>
    <row r="16" spans="1:8">
      <c r="A16" s="544" t="s">
        <v>614</v>
      </c>
      <c r="B16" s="544"/>
      <c r="C16" s="544"/>
      <c r="D16" s="532">
        <f>D14+D15</f>
        <v>0</v>
      </c>
      <c r="F16" s="526"/>
      <c r="G16" s="526"/>
    </row>
    <row r="17" spans="1:7">
      <c r="A17" s="528"/>
      <c r="B17" s="529"/>
      <c r="C17" s="530"/>
      <c r="D17" s="531"/>
      <c r="F17" s="526"/>
      <c r="G17" s="526"/>
    </row>
    <row r="18" spans="1:7">
      <c r="A18" s="528"/>
      <c r="B18" s="529"/>
      <c r="C18" s="530"/>
      <c r="D18" s="531"/>
      <c r="F18" s="526"/>
      <c r="G18" s="526"/>
    </row>
    <row r="19" spans="1:7">
      <c r="A19" s="528"/>
      <c r="B19" s="529"/>
      <c r="C19" s="530"/>
      <c r="D19" s="531"/>
      <c r="F19" s="526"/>
      <c r="G19" s="526"/>
    </row>
    <row r="20" spans="1:7">
      <c r="A20" s="528"/>
      <c r="B20" s="529"/>
      <c r="C20" s="530"/>
      <c r="D20" s="531"/>
      <c r="F20" s="526"/>
      <c r="G20" s="526"/>
    </row>
    <row r="21" spans="1:7">
      <c r="A21" s="528"/>
      <c r="B21" s="529"/>
      <c r="C21" s="530"/>
      <c r="D21" s="531"/>
      <c r="F21" s="526"/>
      <c r="G21" s="526"/>
    </row>
    <row r="22" spans="1:7">
      <c r="A22" s="537"/>
      <c r="B22" s="529"/>
      <c r="C22" s="530"/>
      <c r="F22" s="526"/>
      <c r="G22" s="526"/>
    </row>
  </sheetData>
  <sheetProtection algorithmName="SHA-512" hashValue="Sx/pPWn/jl+D0+g2RNHXXBtVgYnKNdu3vevqaXHROfZ8c04BknyhXtFVUd8xQlFoJo2Dykgv4ifkivsBXd6siw==" saltValue="mpGKHRkAWAOJVrVItR7JVw==" spinCount="100000" sheet="1" objects="1" scenarios="1"/>
  <mergeCells count="4">
    <mergeCell ref="A2:D2"/>
    <mergeCell ref="A14:C14"/>
    <mergeCell ref="A15:C15"/>
    <mergeCell ref="A16:C16"/>
  </mergeCells>
  <pageMargins left="0.70866141732283472" right="0.70866141732283472" top="0.74803149606299213" bottom="0.74803149606299213" header="0" footer="0"/>
  <pageSetup paperSize="9" scale="9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37DD4-E4F8-40A8-B82C-995A9C821F15}">
  <dimension ref="B2:I50"/>
  <sheetViews>
    <sheetView workbookViewId="0">
      <selection activeCell="I13" sqref="I13"/>
    </sheetView>
  </sheetViews>
  <sheetFormatPr defaultRowHeight="15"/>
  <cols>
    <col min="1" max="1" width="9.140625" style="525"/>
    <col min="2" max="2" width="8.140625" style="525" bestFit="1" customWidth="1"/>
    <col min="3" max="3" width="63.42578125" style="525" customWidth="1"/>
    <col min="4" max="5" width="14.42578125" style="525" customWidth="1"/>
    <col min="6" max="7" width="17.85546875" style="525" customWidth="1"/>
    <col min="8" max="16384" width="9.140625" style="525"/>
  </cols>
  <sheetData>
    <row r="2" spans="2:7" ht="15.75">
      <c r="B2" s="1783"/>
      <c r="C2" s="1783"/>
      <c r="D2" s="1783"/>
      <c r="E2" s="1783"/>
      <c r="F2" s="1783"/>
      <c r="G2" s="1783"/>
    </row>
    <row r="3" spans="2:7" ht="15.75">
      <c r="B3" s="1783"/>
      <c r="C3" s="1783"/>
      <c r="D3" s="1783"/>
      <c r="E3" s="1783"/>
      <c r="F3" s="1783"/>
      <c r="G3" s="1783"/>
    </row>
    <row r="4" spans="2:7" ht="15.75">
      <c r="B4" s="1784" t="s">
        <v>1090</v>
      </c>
      <c r="C4" s="1785"/>
      <c r="D4" s="1786"/>
      <c r="E4" s="1786"/>
      <c r="F4" s="1786"/>
      <c r="G4" s="1786"/>
    </row>
    <row r="5" spans="2:7" ht="15.75">
      <c r="B5" s="1786"/>
      <c r="C5" s="1786"/>
      <c r="D5" s="1786"/>
      <c r="E5" s="1786"/>
      <c r="F5" s="1786"/>
      <c r="G5" s="1786"/>
    </row>
    <row r="6" spans="2:7">
      <c r="B6" s="1787" t="s">
        <v>1091</v>
      </c>
      <c r="C6" s="1787"/>
      <c r="D6" s="1787"/>
      <c r="E6" s="1787"/>
      <c r="F6" s="1787"/>
      <c r="G6" s="1787"/>
    </row>
    <row r="7" spans="2:7">
      <c r="B7" s="1788" t="s">
        <v>994</v>
      </c>
      <c r="C7" s="1788" t="s">
        <v>987</v>
      </c>
      <c r="D7" s="1788" t="s">
        <v>1009</v>
      </c>
      <c r="E7" s="1788" t="s">
        <v>1092</v>
      </c>
      <c r="F7" s="1788" t="s">
        <v>1093</v>
      </c>
      <c r="G7" s="1788" t="s">
        <v>1094</v>
      </c>
    </row>
    <row r="8" spans="2:7" ht="25.5">
      <c r="B8" s="1789" t="s">
        <v>1095</v>
      </c>
      <c r="C8" s="1790" t="s">
        <v>1096</v>
      </c>
      <c r="D8" s="1790" t="s">
        <v>1097</v>
      </c>
      <c r="E8" s="1791" t="s">
        <v>570</v>
      </c>
      <c r="F8" s="1790" t="s">
        <v>1098</v>
      </c>
      <c r="G8" s="1790" t="s">
        <v>1099</v>
      </c>
    </row>
    <row r="9" spans="2:7">
      <c r="B9" s="1792"/>
      <c r="C9" s="1792"/>
      <c r="D9" s="1792"/>
      <c r="E9" s="1792"/>
      <c r="F9" s="1792"/>
      <c r="G9" s="1792"/>
    </row>
    <row r="10" spans="2:7">
      <c r="B10" s="1793" t="s">
        <v>1100</v>
      </c>
      <c r="C10" s="1794" t="s">
        <v>1101</v>
      </c>
      <c r="D10" s="1792"/>
      <c r="E10" s="1792"/>
      <c r="F10" s="1792"/>
      <c r="G10" s="1792"/>
    </row>
    <row r="11" spans="2:7">
      <c r="B11" s="1792"/>
      <c r="C11" s="1792" t="s">
        <v>1102</v>
      </c>
      <c r="D11" s="1792"/>
      <c r="E11" s="1792"/>
      <c r="F11" s="1792"/>
      <c r="G11" s="1792"/>
    </row>
    <row r="12" spans="2:7">
      <c r="B12" s="1793" t="s">
        <v>1103</v>
      </c>
      <c r="C12" s="1794" t="s">
        <v>1096</v>
      </c>
      <c r="D12" s="1792"/>
      <c r="E12" s="1792"/>
      <c r="F12" s="1792"/>
      <c r="G12" s="1792"/>
    </row>
    <row r="13" spans="2:7">
      <c r="B13" s="1792"/>
      <c r="C13" s="1792" t="s">
        <v>1102</v>
      </c>
      <c r="D13" s="1792"/>
      <c r="E13" s="1792"/>
      <c r="F13" s="1792"/>
      <c r="G13" s="1792"/>
    </row>
    <row r="14" spans="2:7">
      <c r="B14" s="1793" t="s">
        <v>1009</v>
      </c>
      <c r="C14" s="1794" t="s">
        <v>1097</v>
      </c>
      <c r="D14" s="1792"/>
      <c r="E14" s="1792"/>
      <c r="F14" s="1792"/>
      <c r="G14" s="1792"/>
    </row>
    <row r="15" spans="2:7">
      <c r="B15" s="1792"/>
      <c r="C15" s="1792" t="s">
        <v>1102</v>
      </c>
      <c r="D15" s="1792"/>
      <c r="E15" s="1792"/>
      <c r="F15" s="1792"/>
      <c r="G15" s="1792"/>
    </row>
    <row r="16" spans="2:7">
      <c r="B16" s="1793" t="s">
        <v>1092</v>
      </c>
      <c r="C16" s="1794" t="s">
        <v>570</v>
      </c>
      <c r="D16" s="1792"/>
      <c r="E16" s="1792"/>
      <c r="F16" s="1792"/>
      <c r="G16" s="1792"/>
    </row>
    <row r="17" spans="2:7">
      <c r="B17" s="1792"/>
      <c r="C17" s="1792" t="s">
        <v>1102</v>
      </c>
      <c r="D17" s="1792"/>
      <c r="E17" s="1792"/>
      <c r="F17" s="1792"/>
      <c r="G17" s="1792"/>
    </row>
    <row r="18" spans="2:7">
      <c r="B18" s="1795" t="s">
        <v>1093</v>
      </c>
      <c r="C18" s="1796" t="s">
        <v>1104</v>
      </c>
      <c r="D18" s="1797"/>
      <c r="E18" s="1797"/>
      <c r="F18" s="1797"/>
      <c r="G18" s="1797"/>
    </row>
    <row r="19" spans="2:7">
      <c r="B19" s="1797"/>
      <c r="C19" s="1797" t="s">
        <v>1828</v>
      </c>
      <c r="D19" s="1797"/>
      <c r="E19" s="1797"/>
      <c r="F19" s="1797"/>
      <c r="G19" s="1797"/>
    </row>
    <row r="20" spans="2:7">
      <c r="B20" s="1793" t="s">
        <v>1094</v>
      </c>
      <c r="C20" s="1794" t="s">
        <v>1105</v>
      </c>
      <c r="D20" s="1792"/>
      <c r="E20" s="1792"/>
      <c r="F20" s="1792"/>
      <c r="G20" s="1792"/>
    </row>
    <row r="21" spans="2:7">
      <c r="B21" s="1792"/>
      <c r="C21" s="1798" t="s">
        <v>1828</v>
      </c>
      <c r="D21" s="1792"/>
      <c r="E21" s="1792"/>
      <c r="F21" s="1792"/>
      <c r="G21" s="1792"/>
    </row>
    <row r="22" spans="2:7">
      <c r="B22" s="1792"/>
      <c r="C22" s="1792"/>
      <c r="D22" s="1792"/>
      <c r="E22" s="1792"/>
      <c r="F22" s="1792"/>
      <c r="G22" s="1792"/>
    </row>
    <row r="23" spans="2:7">
      <c r="B23" s="1798"/>
      <c r="C23" s="1798"/>
      <c r="D23" s="1798"/>
      <c r="E23" s="1798"/>
      <c r="F23" s="1798"/>
      <c r="G23" s="1798"/>
    </row>
    <row r="24" spans="2:7" ht="15.75">
      <c r="B24" s="1792" t="s">
        <v>1106</v>
      </c>
      <c r="C24" s="1786"/>
      <c r="D24" s="1786"/>
      <c r="E24" s="1786"/>
      <c r="F24" s="1786"/>
      <c r="G24" s="1786"/>
    </row>
    <row r="25" spans="2:7" s="1307" customFormat="1" ht="15.75">
      <c r="B25" s="1799"/>
      <c r="C25" s="1800" t="s">
        <v>1821</v>
      </c>
      <c r="D25" s="1800"/>
      <c r="E25" s="1800"/>
      <c r="F25" s="1800"/>
      <c r="G25" s="1800"/>
    </row>
    <row r="26" spans="2:7" s="1307" customFormat="1" ht="15.75">
      <c r="B26" s="1799"/>
      <c r="C26" s="1800"/>
      <c r="D26" s="1800"/>
      <c r="E26" s="1800"/>
      <c r="F26" s="1800"/>
      <c r="G26" s="1800"/>
    </row>
    <row r="27" spans="2:7" s="1307" customFormat="1" ht="33" customHeight="1">
      <c r="B27" s="1799"/>
      <c r="C27" s="1800"/>
      <c r="D27" s="1800"/>
      <c r="E27" s="1800"/>
      <c r="F27" s="1800"/>
      <c r="G27" s="1800"/>
    </row>
    <row r="28" spans="2:7" s="1307" customFormat="1" ht="33" customHeight="1">
      <c r="B28" s="1799"/>
      <c r="C28" s="1800"/>
      <c r="D28" s="1800"/>
      <c r="E28" s="1800"/>
      <c r="F28" s="1800"/>
      <c r="G28" s="1800"/>
    </row>
    <row r="29" spans="2:7" s="1307" customFormat="1" ht="36" customHeight="1">
      <c r="B29" s="1799"/>
      <c r="C29" s="1800"/>
      <c r="D29" s="1800"/>
      <c r="E29" s="1800"/>
      <c r="F29" s="1800"/>
      <c r="G29" s="1800"/>
    </row>
    <row r="30" spans="2:7" s="1307" customFormat="1" ht="161.25" customHeight="1">
      <c r="B30" s="1799"/>
      <c r="C30" s="1800"/>
      <c r="D30" s="1800"/>
      <c r="E30" s="1800"/>
      <c r="F30" s="1800"/>
      <c r="G30" s="1800"/>
    </row>
    <row r="31" spans="2:7" s="1307" customFormat="1" ht="15.75">
      <c r="B31" s="1799"/>
      <c r="C31" s="1800"/>
      <c r="D31" s="1800"/>
      <c r="E31" s="1800"/>
      <c r="F31" s="1800"/>
      <c r="G31" s="1800"/>
    </row>
    <row r="32" spans="2:7" ht="15.75">
      <c r="B32" s="1786"/>
      <c r="C32" s="1801" t="s">
        <v>1822</v>
      </c>
      <c r="D32" s="1801"/>
      <c r="E32" s="1801"/>
      <c r="F32" s="1801"/>
      <c r="G32" s="1801"/>
    </row>
    <row r="33" spans="2:9" ht="15.75">
      <c r="B33" s="1786"/>
      <c r="C33" s="1801"/>
      <c r="D33" s="1801"/>
      <c r="E33" s="1801"/>
      <c r="F33" s="1801"/>
      <c r="G33" s="1801"/>
      <c r="I33" s="1307"/>
    </row>
    <row r="34" spans="2:9" ht="15.75">
      <c r="B34" s="1786"/>
      <c r="C34" s="1801"/>
      <c r="D34" s="1801"/>
      <c r="E34" s="1801"/>
      <c r="F34" s="1801"/>
      <c r="G34" s="1801"/>
    </row>
    <row r="35" spans="2:9" ht="15.75">
      <c r="B35" s="1786"/>
      <c r="C35" s="1801"/>
      <c r="D35" s="1801"/>
      <c r="E35" s="1801"/>
      <c r="F35" s="1801"/>
      <c r="G35" s="1801"/>
    </row>
    <row r="36" spans="2:9" ht="15.75">
      <c r="B36" s="1786"/>
      <c r="C36" s="1801"/>
      <c r="D36" s="1801"/>
      <c r="E36" s="1801"/>
      <c r="F36" s="1801"/>
      <c r="G36" s="1801"/>
    </row>
    <row r="37" spans="2:9" ht="15.75">
      <c r="B37" s="1786"/>
      <c r="C37" s="1801"/>
      <c r="D37" s="1801"/>
      <c r="E37" s="1801"/>
      <c r="F37" s="1801"/>
      <c r="G37" s="1801"/>
    </row>
    <row r="38" spans="2:9" ht="15.75">
      <c r="B38" s="1786"/>
      <c r="C38" s="1801"/>
      <c r="D38" s="1801"/>
      <c r="E38" s="1801"/>
      <c r="F38" s="1801"/>
      <c r="G38" s="1801"/>
    </row>
    <row r="39" spans="2:9" ht="15.75">
      <c r="B39" s="1786"/>
      <c r="C39" s="1801"/>
      <c r="D39" s="1801"/>
      <c r="E39" s="1801"/>
      <c r="F39" s="1801"/>
      <c r="G39" s="1801"/>
    </row>
    <row r="40" spans="2:9" ht="15.75">
      <c r="B40" s="1786"/>
      <c r="C40" s="1801"/>
      <c r="D40" s="1801"/>
      <c r="E40" s="1801"/>
      <c r="F40" s="1801"/>
      <c r="G40" s="1801"/>
    </row>
    <row r="41" spans="2:9" ht="15.75">
      <c r="B41" s="1786"/>
      <c r="C41" s="1801"/>
      <c r="D41" s="1801"/>
      <c r="E41" s="1801"/>
      <c r="F41" s="1801"/>
      <c r="G41" s="1801"/>
    </row>
    <row r="42" spans="2:9" ht="15.75">
      <c r="B42" s="1786"/>
      <c r="C42" s="1801"/>
      <c r="D42" s="1801"/>
      <c r="E42" s="1801"/>
      <c r="F42" s="1801"/>
      <c r="G42" s="1801"/>
    </row>
    <row r="43" spans="2:9" ht="15.75">
      <c r="B43" s="1786"/>
      <c r="C43" s="1801"/>
      <c r="D43" s="1801"/>
      <c r="E43" s="1801"/>
      <c r="F43" s="1801"/>
      <c r="G43" s="1801"/>
    </row>
    <row r="44" spans="2:9" ht="15.75">
      <c r="B44" s="1786"/>
      <c r="C44" s="1801"/>
      <c r="D44" s="1801"/>
      <c r="E44" s="1801"/>
      <c r="F44" s="1801"/>
      <c r="G44" s="1801"/>
    </row>
    <row r="45" spans="2:9" ht="15.75">
      <c r="B45" s="1786"/>
      <c r="C45" s="1801"/>
      <c r="D45" s="1801"/>
      <c r="E45" s="1801"/>
      <c r="F45" s="1801"/>
      <c r="G45" s="1801"/>
    </row>
    <row r="46" spans="2:9" ht="15.75">
      <c r="B46" s="1786"/>
      <c r="C46" s="1801"/>
      <c r="D46" s="1801"/>
      <c r="E46" s="1801"/>
      <c r="F46" s="1801"/>
      <c r="G46" s="1801"/>
    </row>
    <row r="47" spans="2:9" ht="125.25" customHeight="1">
      <c r="B47" s="1786"/>
      <c r="C47" s="1801"/>
      <c r="D47" s="1801"/>
      <c r="E47" s="1801"/>
      <c r="F47" s="1801"/>
      <c r="G47" s="1801"/>
    </row>
    <row r="48" spans="2:9" ht="15.75">
      <c r="B48" s="1786"/>
      <c r="C48" s="1802" t="s">
        <v>1107</v>
      </c>
      <c r="D48" s="1802"/>
      <c r="E48" s="1802"/>
      <c r="F48" s="1802"/>
      <c r="G48" s="1802"/>
    </row>
    <row r="49" spans="2:7" ht="15.75">
      <c r="B49" s="1786"/>
      <c r="C49" s="1802"/>
      <c r="D49" s="1802"/>
      <c r="E49" s="1802"/>
      <c r="F49" s="1802"/>
      <c r="G49" s="1802"/>
    </row>
    <row r="50" spans="2:7" ht="27" customHeight="1">
      <c r="B50" s="1786"/>
      <c r="C50" s="1802"/>
      <c r="D50" s="1802"/>
      <c r="E50" s="1802"/>
      <c r="F50" s="1802"/>
      <c r="G50" s="1802"/>
    </row>
  </sheetData>
  <sheetProtection algorithmName="SHA-512" hashValue="X5l2gRxK3pzw81qoHCu+NYj5uKQ3+US706+G4rFeOpaX9Mb3TDS8mMaYi7s+IwaMC0nS/Xtj3iAcUq2BMcjiuw==" saltValue="Eb7c0/HoZgjAriDeCCOt8Q==" spinCount="100000" sheet="1" objects="1" scenarios="1"/>
  <protectedRanges>
    <protectedRange sqref="F8" name="Range1_1_3_3"/>
  </protectedRanges>
  <mergeCells count="5">
    <mergeCell ref="C48:G50"/>
    <mergeCell ref="B6:G6"/>
    <mergeCell ref="C25:G30"/>
    <mergeCell ref="C31:G31"/>
    <mergeCell ref="C32:G47"/>
  </mergeCell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A20F7-55FF-4C14-A396-A5F9E735162A}">
  <sheetPr>
    <tabColor rgb="FF00B050"/>
  </sheetPr>
  <dimension ref="A1:I31"/>
  <sheetViews>
    <sheetView workbookViewId="0">
      <selection activeCell="H10" sqref="H10"/>
    </sheetView>
  </sheetViews>
  <sheetFormatPr defaultColWidth="26.7109375" defaultRowHeight="15"/>
  <cols>
    <col min="1" max="1" width="10.7109375" style="525" customWidth="1"/>
    <col min="2" max="2" width="62.7109375" style="525" customWidth="1"/>
    <col min="3" max="6" width="12.7109375" style="525" customWidth="1"/>
    <col min="7" max="16384" width="26.7109375" style="525"/>
  </cols>
  <sheetData>
    <row r="1" spans="1:6">
      <c r="A1" s="73" t="s">
        <v>1703</v>
      </c>
      <c r="B1" s="73"/>
      <c r="C1" s="73"/>
      <c r="D1" s="73"/>
      <c r="E1" s="73"/>
      <c r="F1" s="73"/>
    </row>
    <row r="2" spans="1:6">
      <c r="A2" s="77" t="s">
        <v>994</v>
      </c>
      <c r="B2" s="393" t="s">
        <v>987</v>
      </c>
      <c r="C2" s="77" t="s">
        <v>1009</v>
      </c>
      <c r="D2" s="77" t="s">
        <v>1092</v>
      </c>
      <c r="E2" s="78" t="s">
        <v>1093</v>
      </c>
      <c r="F2" s="78" t="s">
        <v>1094</v>
      </c>
    </row>
    <row r="3" spans="1:6" ht="38.25">
      <c r="A3" s="79" t="s">
        <v>1095</v>
      </c>
      <c r="B3" s="546" t="s">
        <v>1096</v>
      </c>
      <c r="C3" s="80" t="s">
        <v>1097</v>
      </c>
      <c r="D3" s="81" t="s">
        <v>570</v>
      </c>
      <c r="E3" s="82" t="s">
        <v>1098</v>
      </c>
      <c r="F3" s="82" t="s">
        <v>1099</v>
      </c>
    </row>
    <row r="4" spans="1:6">
      <c r="A4" s="1293"/>
      <c r="B4" s="1294"/>
      <c r="C4" s="1294"/>
      <c r="D4" s="1294"/>
      <c r="E4" s="1294"/>
      <c r="F4" s="1295"/>
    </row>
    <row r="5" spans="1:6">
      <c r="A5" s="627" t="s">
        <v>779</v>
      </c>
      <c r="B5" s="674" t="s">
        <v>1108</v>
      </c>
      <c r="C5" s="675"/>
      <c r="D5" s="675"/>
      <c r="E5" s="675"/>
      <c r="F5" s="810"/>
    </row>
    <row r="6" spans="1:6" ht="51" customHeight="1">
      <c r="A6" s="1308" t="s">
        <v>1109</v>
      </c>
      <c r="B6" s="1309" t="s">
        <v>1708</v>
      </c>
      <c r="C6" s="1310"/>
      <c r="D6" s="1311"/>
      <c r="E6" s="53"/>
      <c r="F6" s="1296"/>
    </row>
    <row r="7" spans="1:6">
      <c r="A7" s="1312"/>
      <c r="B7" s="1309" t="s">
        <v>1118</v>
      </c>
      <c r="C7" s="1313" t="s">
        <v>5</v>
      </c>
      <c r="D7" s="1314">
        <v>1</v>
      </c>
      <c r="E7" s="6"/>
      <c r="F7" s="1297">
        <f>D7*E7</f>
        <v>0</v>
      </c>
    </row>
    <row r="8" spans="1:6" ht="39" customHeight="1">
      <c r="A8" s="1308" t="s">
        <v>1110</v>
      </c>
      <c r="B8" s="1309" t="s">
        <v>1709</v>
      </c>
      <c r="C8" s="1315"/>
      <c r="D8" s="1316"/>
      <c r="E8" s="54"/>
      <c r="F8" s="1298"/>
    </row>
    <row r="9" spans="1:6">
      <c r="A9" s="1317"/>
      <c r="B9" s="1309" t="s">
        <v>1118</v>
      </c>
      <c r="C9" s="1313" t="s">
        <v>5</v>
      </c>
      <c r="D9" s="1314">
        <v>2</v>
      </c>
      <c r="E9" s="6"/>
      <c r="F9" s="1297">
        <f>D9*E9</f>
        <v>0</v>
      </c>
    </row>
    <row r="10" spans="1:6" ht="67.5">
      <c r="A10" s="1308" t="s">
        <v>1114</v>
      </c>
      <c r="B10" s="1318" t="s">
        <v>1111</v>
      </c>
      <c r="C10" s="1315"/>
      <c r="D10" s="1316"/>
      <c r="E10" s="54"/>
      <c r="F10" s="1298"/>
    </row>
    <row r="11" spans="1:6">
      <c r="A11" s="1312"/>
      <c r="B11" s="1309" t="s">
        <v>1112</v>
      </c>
      <c r="C11" s="1319" t="s">
        <v>1113</v>
      </c>
      <c r="D11" s="1314">
        <v>1</v>
      </c>
      <c r="E11" s="6"/>
      <c r="F11" s="1297">
        <f>D11*E11</f>
        <v>0</v>
      </c>
    </row>
    <row r="12" spans="1:6" ht="48.75" customHeight="1">
      <c r="A12" s="1308" t="s">
        <v>1117</v>
      </c>
      <c r="B12" s="1320" t="s">
        <v>1704</v>
      </c>
      <c r="C12" s="1321"/>
      <c r="D12" s="1322"/>
      <c r="E12" s="1299"/>
      <c r="F12" s="1300"/>
    </row>
    <row r="13" spans="1:6" ht="26.25" customHeight="1">
      <c r="A13" s="1323"/>
      <c r="B13" s="1320" t="s">
        <v>1115</v>
      </c>
      <c r="C13" s="1321"/>
      <c r="D13" s="1322"/>
      <c r="E13" s="1299"/>
      <c r="F13" s="1300"/>
    </row>
    <row r="14" spans="1:6">
      <c r="A14" s="1312"/>
      <c r="B14" s="1324" t="s">
        <v>1116</v>
      </c>
      <c r="C14" s="1313" t="s">
        <v>1113</v>
      </c>
      <c r="D14" s="1314">
        <v>1</v>
      </c>
      <c r="E14" s="6"/>
      <c r="F14" s="1297">
        <f>D14*E14</f>
        <v>0</v>
      </c>
    </row>
    <row r="15" spans="1:6" ht="33.75">
      <c r="A15" s="1308" t="s">
        <v>1119</v>
      </c>
      <c r="B15" s="1325" t="s">
        <v>1705</v>
      </c>
      <c r="C15" s="1326"/>
      <c r="D15" s="1327"/>
      <c r="E15" s="1301"/>
      <c r="F15" s="1302"/>
    </row>
    <row r="16" spans="1:6">
      <c r="A16" s="1312"/>
      <c r="B16" s="1328" t="s">
        <v>1118</v>
      </c>
      <c r="C16" s="1313" t="s">
        <v>5</v>
      </c>
      <c r="D16" s="1329">
        <v>1</v>
      </c>
      <c r="E16" s="7"/>
      <c r="F16" s="1303">
        <f>D16*E16</f>
        <v>0</v>
      </c>
    </row>
    <row r="17" spans="1:9" ht="39" customHeight="1">
      <c r="A17" s="1308" t="s">
        <v>1120</v>
      </c>
      <c r="B17" s="1328" t="s">
        <v>1710</v>
      </c>
      <c r="C17" s="1330"/>
      <c r="D17" s="1327"/>
      <c r="E17" s="1301"/>
      <c r="F17" s="1302"/>
    </row>
    <row r="18" spans="1:9">
      <c r="A18" s="1312"/>
      <c r="B18" s="1328" t="s">
        <v>1125</v>
      </c>
      <c r="C18" s="1313" t="s">
        <v>1113</v>
      </c>
      <c r="D18" s="1314">
        <v>1</v>
      </c>
      <c r="E18" s="6"/>
      <c r="F18" s="1297">
        <f>D18*E18</f>
        <v>0</v>
      </c>
    </row>
    <row r="19" spans="1:9" ht="60" customHeight="1">
      <c r="A19" s="1331" t="s">
        <v>1122</v>
      </c>
      <c r="B19" s="1324" t="s">
        <v>1706</v>
      </c>
      <c r="C19" s="1332"/>
      <c r="D19" s="1333"/>
      <c r="E19" s="53"/>
      <c r="F19" s="1296"/>
    </row>
    <row r="20" spans="1:9">
      <c r="A20" s="1334"/>
      <c r="B20" s="1324" t="s">
        <v>1116</v>
      </c>
      <c r="C20" s="1313" t="s">
        <v>1113</v>
      </c>
      <c r="D20" s="1314">
        <v>1</v>
      </c>
      <c r="E20" s="6"/>
      <c r="F20" s="1297">
        <f>D20*E20</f>
        <v>0</v>
      </c>
    </row>
    <row r="21" spans="1:9" ht="33.75">
      <c r="A21" s="1335" t="s">
        <v>1128</v>
      </c>
      <c r="B21" s="1324" t="s">
        <v>1126</v>
      </c>
      <c r="C21" s="1332"/>
      <c r="D21" s="1333"/>
      <c r="E21" s="53"/>
      <c r="F21" s="1296"/>
    </row>
    <row r="22" spans="1:9">
      <c r="A22" s="1336" t="s">
        <v>1757</v>
      </c>
      <c r="B22" s="1324" t="s">
        <v>1123</v>
      </c>
      <c r="C22" s="1313" t="s">
        <v>1121</v>
      </c>
      <c r="D22" s="1337">
        <v>100</v>
      </c>
      <c r="E22" s="6"/>
      <c r="F22" s="1297">
        <f>D22*E22</f>
        <v>0</v>
      </c>
    </row>
    <row r="23" spans="1:9">
      <c r="A23" s="1336" t="s">
        <v>1758</v>
      </c>
      <c r="B23" s="1324" t="s">
        <v>1124</v>
      </c>
      <c r="C23" s="1313" t="s">
        <v>1121</v>
      </c>
      <c r="D23" s="1337">
        <v>150</v>
      </c>
      <c r="E23" s="6"/>
      <c r="F23" s="1297">
        <f>D23*E23</f>
        <v>0</v>
      </c>
    </row>
    <row r="24" spans="1:9" ht="99" customHeight="1">
      <c r="A24" s="1338" t="s">
        <v>1129</v>
      </c>
      <c r="B24" s="1324" t="s">
        <v>1707</v>
      </c>
      <c r="C24" s="1332"/>
      <c r="D24" s="1339"/>
      <c r="E24" s="53"/>
      <c r="F24" s="1296"/>
    </row>
    <row r="25" spans="1:9">
      <c r="A25" s="1338"/>
      <c r="B25" s="1324" t="s">
        <v>1116</v>
      </c>
      <c r="C25" s="1313" t="s">
        <v>1113</v>
      </c>
      <c r="D25" s="1314">
        <v>1</v>
      </c>
      <c r="E25" s="6"/>
      <c r="F25" s="1297">
        <f>D25*E25</f>
        <v>0</v>
      </c>
    </row>
    <row r="26" spans="1:9">
      <c r="A26" s="1304"/>
      <c r="B26" s="1305"/>
      <c r="C26" s="1305"/>
      <c r="D26" s="1305"/>
      <c r="E26" s="1305"/>
      <c r="F26" s="1306"/>
    </row>
    <row r="27" spans="1:9">
      <c r="A27" s="627" t="s">
        <v>779</v>
      </c>
      <c r="B27" s="628" t="s">
        <v>1127</v>
      </c>
      <c r="C27" s="302"/>
      <c r="D27" s="302"/>
      <c r="E27" s="302"/>
      <c r="F27" s="303">
        <f>SUM(F6:F25)</f>
        <v>0</v>
      </c>
    </row>
    <row r="30" spans="1:9">
      <c r="F30" s="1307"/>
      <c r="G30" s="1307"/>
      <c r="H30" s="1307"/>
      <c r="I30" s="1307"/>
    </row>
    <row r="31" spans="1:9">
      <c r="F31" s="1307"/>
      <c r="G31" s="1307"/>
      <c r="H31" s="1307"/>
      <c r="I31" s="1307"/>
    </row>
  </sheetData>
  <sheetProtection algorithmName="SHA-512" hashValue="i+yLyu7FrlsUuGUrZlDFtQXO4hUBr1wMyXklFHaY00C4N6Np2cc5I/1md6KlaK0ursg25xDrUYPslVpxXH5aEg==" saltValue="WSz99Lq3sRPWAJifaJXvkw==" spinCount="100000" sheet="1" objects="1" scenarios="1"/>
  <protectedRanges>
    <protectedRange sqref="E3:E4" name="Range1_1_1_1"/>
  </protectedRanges>
  <mergeCells count="12">
    <mergeCell ref="A10:A11"/>
    <mergeCell ref="A1:F1"/>
    <mergeCell ref="A4:F4"/>
    <mergeCell ref="B5:F5"/>
    <mergeCell ref="A6:A7"/>
    <mergeCell ref="A8:A9"/>
    <mergeCell ref="A12:A14"/>
    <mergeCell ref="A15:A16"/>
    <mergeCell ref="A17:A18"/>
    <mergeCell ref="A19:A20"/>
    <mergeCell ref="A26:F26"/>
    <mergeCell ref="A24:A25"/>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499984740745262"/>
    <pageSetUpPr fitToPage="1"/>
  </sheetPr>
  <dimension ref="A1:K989"/>
  <sheetViews>
    <sheetView view="pageBreakPreview" zoomScaleNormal="100" zoomScaleSheetLayoutView="100" zoomScalePageLayoutView="55" workbookViewId="0">
      <selection activeCell="G937" sqref="G937"/>
    </sheetView>
  </sheetViews>
  <sheetFormatPr defaultRowHeight="11.25"/>
  <cols>
    <col min="1" max="1" width="10.7109375" style="135" customWidth="1"/>
    <col min="2" max="2" width="62.7109375" style="136" customWidth="1"/>
    <col min="3" max="3" width="12.7109375" style="137" customWidth="1"/>
    <col min="4" max="5" width="12.7109375" style="139" customWidth="1"/>
    <col min="6" max="6" width="14.28515625" style="123" customWidth="1"/>
    <col min="7" max="7" width="40.5703125" style="74" customWidth="1"/>
    <col min="8" max="8" width="17" style="74" customWidth="1"/>
    <col min="9" max="9" width="17.42578125" style="75" customWidth="1"/>
    <col min="10" max="10" width="9.42578125" style="75" bestFit="1" customWidth="1"/>
    <col min="11" max="11" width="10.140625" style="75" bestFit="1" customWidth="1"/>
    <col min="12" max="16384" width="9.140625" style="76"/>
  </cols>
  <sheetData>
    <row r="1" spans="1:6" ht="15">
      <c r="A1" s="73" t="s">
        <v>1713</v>
      </c>
      <c r="B1" s="73"/>
      <c r="C1" s="73"/>
      <c r="D1" s="73"/>
      <c r="E1" s="73"/>
      <c r="F1" s="73"/>
    </row>
    <row r="2" spans="1:6" ht="12.75">
      <c r="A2" s="77" t="s">
        <v>994</v>
      </c>
      <c r="B2" s="77" t="s">
        <v>987</v>
      </c>
      <c r="C2" s="77" t="s">
        <v>1009</v>
      </c>
      <c r="D2" s="77" t="s">
        <v>1092</v>
      </c>
      <c r="E2" s="78" t="s">
        <v>1093</v>
      </c>
      <c r="F2" s="78" t="s">
        <v>1094</v>
      </c>
    </row>
    <row r="3" spans="1:6" ht="38.25">
      <c r="A3" s="79" t="s">
        <v>1095</v>
      </c>
      <c r="B3" s="80" t="s">
        <v>1096</v>
      </c>
      <c r="C3" s="80" t="s">
        <v>1097</v>
      </c>
      <c r="D3" s="81" t="s">
        <v>570</v>
      </c>
      <c r="E3" s="82" t="s">
        <v>1098</v>
      </c>
      <c r="F3" s="82" t="s">
        <v>1099</v>
      </c>
    </row>
    <row r="4" spans="1:6">
      <c r="A4" s="83"/>
      <c r="B4" s="84"/>
      <c r="C4" s="85"/>
      <c r="D4" s="86"/>
      <c r="E4" s="86"/>
      <c r="F4" s="87"/>
    </row>
    <row r="5" spans="1:6" ht="12.75" customHeight="1">
      <c r="A5" s="627">
        <v>2</v>
      </c>
      <c r="B5" s="674" t="s">
        <v>369</v>
      </c>
      <c r="C5" s="675"/>
      <c r="D5" s="675"/>
      <c r="E5" s="675"/>
      <c r="F5" s="810"/>
    </row>
    <row r="6" spans="1:6" ht="15" customHeight="1">
      <c r="A6" s="1340"/>
      <c r="B6" s="1341"/>
      <c r="C6" s="1021"/>
      <c r="D6" s="1342"/>
      <c r="E6" s="1342"/>
      <c r="F6" s="1343"/>
    </row>
    <row r="7" spans="1:6">
      <c r="A7" s="70" t="s">
        <v>1131</v>
      </c>
      <c r="B7" s="71"/>
      <c r="C7" s="71"/>
      <c r="D7" s="71"/>
      <c r="E7" s="71"/>
      <c r="F7" s="72"/>
    </row>
    <row r="8" spans="1:6" ht="23.25" customHeight="1">
      <c r="A8" s="70" t="s">
        <v>370</v>
      </c>
      <c r="B8" s="71"/>
      <c r="C8" s="71"/>
      <c r="D8" s="71"/>
      <c r="E8" s="71"/>
      <c r="F8" s="72"/>
    </row>
    <row r="9" spans="1:6" ht="94.5" customHeight="1">
      <c r="A9" s="70" t="s">
        <v>1722</v>
      </c>
      <c r="B9" s="71"/>
      <c r="C9" s="71"/>
      <c r="D9" s="71"/>
      <c r="E9" s="71"/>
      <c r="F9" s="72"/>
    </row>
    <row r="10" spans="1:6">
      <c r="A10" s="1344"/>
      <c r="B10" s="1345"/>
      <c r="C10" s="1001"/>
      <c r="D10" s="1346"/>
      <c r="E10" s="1346"/>
      <c r="F10" s="1347"/>
    </row>
    <row r="11" spans="1:6" ht="12.75">
      <c r="A11" s="1348" t="s">
        <v>689</v>
      </c>
      <c r="B11" s="1349" t="s">
        <v>151</v>
      </c>
      <c r="C11" s="1350"/>
      <c r="D11" s="1350"/>
      <c r="E11" s="1350"/>
      <c r="F11" s="1351"/>
    </row>
    <row r="12" spans="1:6">
      <c r="A12" s="1352" t="s">
        <v>1142</v>
      </c>
      <c r="B12" s="1353" t="s">
        <v>11</v>
      </c>
      <c r="C12" s="999"/>
      <c r="D12" s="1354"/>
      <c r="E12" s="96"/>
      <c r="F12" s="97"/>
    </row>
    <row r="13" spans="1:6" ht="146.25">
      <c r="A13" s="1355"/>
      <c r="B13" s="657" t="s">
        <v>397</v>
      </c>
      <c r="C13" s="1356"/>
      <c r="D13" s="442"/>
      <c r="E13" s="98"/>
      <c r="F13" s="99"/>
    </row>
    <row r="14" spans="1:6" ht="45">
      <c r="A14" s="1357"/>
      <c r="B14" s="622" t="s">
        <v>498</v>
      </c>
      <c r="C14" s="983"/>
      <c r="D14" s="723"/>
      <c r="E14" s="101"/>
      <c r="F14" s="102"/>
    </row>
    <row r="15" spans="1:6" ht="11.25" customHeight="1">
      <c r="A15" s="1358" t="s">
        <v>1757</v>
      </c>
      <c r="B15" s="511" t="s">
        <v>670</v>
      </c>
      <c r="C15" s="1359" t="s">
        <v>3</v>
      </c>
      <c r="D15" s="1337">
        <v>3460</v>
      </c>
      <c r="E15" s="104"/>
      <c r="F15" s="105">
        <f>D15*E15</f>
        <v>0</v>
      </c>
    </row>
    <row r="16" spans="1:6" ht="12.75">
      <c r="A16" s="1358" t="s">
        <v>1758</v>
      </c>
      <c r="B16" s="511" t="s">
        <v>826</v>
      </c>
      <c r="C16" s="1359" t="s">
        <v>3</v>
      </c>
      <c r="D16" s="1337">
        <v>68.7</v>
      </c>
      <c r="E16" s="104"/>
      <c r="F16" s="105">
        <f t="shared" ref="F16:F25" si="0">D16*E16</f>
        <v>0</v>
      </c>
    </row>
    <row r="17" spans="1:11" ht="12.75">
      <c r="A17" s="1358" t="s">
        <v>1759</v>
      </c>
      <c r="B17" s="511" t="s">
        <v>655</v>
      </c>
      <c r="C17" s="1359" t="s">
        <v>3</v>
      </c>
      <c r="D17" s="1337">
        <v>986</v>
      </c>
      <c r="E17" s="104"/>
      <c r="F17" s="105">
        <f t="shared" si="0"/>
        <v>0</v>
      </c>
    </row>
    <row r="18" spans="1:11" ht="12.75">
      <c r="A18" s="1358" t="s">
        <v>1761</v>
      </c>
      <c r="B18" s="511" t="s">
        <v>678</v>
      </c>
      <c r="C18" s="1359" t="s">
        <v>3</v>
      </c>
      <c r="D18" s="1337">
        <v>973</v>
      </c>
      <c r="E18" s="104"/>
      <c r="F18" s="105">
        <f t="shared" si="0"/>
        <v>0</v>
      </c>
    </row>
    <row r="19" spans="1:11">
      <c r="A19" s="1360" t="s">
        <v>1762</v>
      </c>
      <c r="B19" s="511" t="s">
        <v>13</v>
      </c>
      <c r="C19" s="1359"/>
      <c r="D19" s="391"/>
      <c r="E19" s="105"/>
      <c r="F19" s="105"/>
    </row>
    <row r="20" spans="1:11" ht="12.75">
      <c r="A20" s="1361"/>
      <c r="B20" s="1362" t="s">
        <v>827</v>
      </c>
      <c r="C20" s="1359" t="s">
        <v>3</v>
      </c>
      <c r="D20" s="1337">
        <v>1377</v>
      </c>
      <c r="E20" s="104"/>
      <c r="F20" s="105">
        <f t="shared" si="0"/>
        <v>0</v>
      </c>
    </row>
    <row r="21" spans="1:11" ht="12.75">
      <c r="A21" s="1361"/>
      <c r="B21" s="1362" t="s">
        <v>828</v>
      </c>
      <c r="C21" s="1359" t="s">
        <v>3</v>
      </c>
      <c r="D21" s="1337">
        <v>273</v>
      </c>
      <c r="E21" s="104"/>
      <c r="F21" s="105">
        <f t="shared" si="0"/>
        <v>0</v>
      </c>
    </row>
    <row r="22" spans="1:11" ht="12.75">
      <c r="A22" s="1361"/>
      <c r="B22" s="1362" t="s">
        <v>829</v>
      </c>
      <c r="C22" s="1359" t="s">
        <v>3</v>
      </c>
      <c r="D22" s="1337">
        <v>273</v>
      </c>
      <c r="E22" s="104"/>
      <c r="F22" s="105">
        <f t="shared" si="0"/>
        <v>0</v>
      </c>
    </row>
    <row r="23" spans="1:11" ht="12.75">
      <c r="A23" s="1363"/>
      <c r="B23" s="1362" t="s">
        <v>830</v>
      </c>
      <c r="C23" s="1359" t="s">
        <v>3</v>
      </c>
      <c r="D23" s="1337">
        <v>571.79999999999995</v>
      </c>
      <c r="E23" s="104"/>
      <c r="F23" s="105">
        <f t="shared" si="0"/>
        <v>0</v>
      </c>
    </row>
    <row r="24" spans="1:11" s="110" customFormat="1" ht="12.75">
      <c r="A24" s="1358" t="s">
        <v>1763</v>
      </c>
      <c r="B24" s="1364" t="s">
        <v>963</v>
      </c>
      <c r="C24" s="1365" t="s">
        <v>3</v>
      </c>
      <c r="D24" s="1337">
        <v>1730.9</v>
      </c>
      <c r="E24" s="107"/>
      <c r="F24" s="105">
        <f t="shared" si="0"/>
        <v>0</v>
      </c>
      <c r="G24" s="108"/>
      <c r="H24" s="108"/>
      <c r="I24" s="109"/>
      <c r="J24" s="109"/>
      <c r="K24" s="109"/>
    </row>
    <row r="25" spans="1:11" s="113" customFormat="1" ht="12.75">
      <c r="A25" s="1358" t="s">
        <v>1764</v>
      </c>
      <c r="B25" s="511" t="s">
        <v>831</v>
      </c>
      <c r="C25" s="1359" t="s">
        <v>3</v>
      </c>
      <c r="D25" s="1337">
        <v>676</v>
      </c>
      <c r="E25" s="104"/>
      <c r="F25" s="105">
        <f t="shared" si="0"/>
        <v>0</v>
      </c>
      <c r="G25" s="111"/>
      <c r="H25" s="111"/>
      <c r="I25" s="112"/>
      <c r="J25" s="112"/>
      <c r="K25" s="112"/>
    </row>
    <row r="26" spans="1:11" ht="12.75">
      <c r="A26" s="1366" t="s">
        <v>1711</v>
      </c>
      <c r="B26" s="1367" t="s">
        <v>12</v>
      </c>
      <c r="C26" s="1368"/>
      <c r="D26" s="1368"/>
      <c r="E26" s="114"/>
      <c r="F26" s="115"/>
    </row>
    <row r="27" spans="1:11" ht="56.25">
      <c r="A27" s="1369"/>
      <c r="B27" s="622" t="s">
        <v>1736</v>
      </c>
      <c r="C27" s="983"/>
      <c r="D27" s="723"/>
      <c r="E27" s="101"/>
      <c r="F27" s="116"/>
    </row>
    <row r="28" spans="1:11" ht="72" customHeight="1">
      <c r="A28" s="1369"/>
      <c r="B28" s="622" t="s">
        <v>1737</v>
      </c>
      <c r="C28" s="983"/>
      <c r="D28" s="723"/>
      <c r="E28" s="101"/>
      <c r="F28" s="116"/>
    </row>
    <row r="29" spans="1:11" ht="95.25" customHeight="1">
      <c r="A29" s="1369"/>
      <c r="B29" s="622" t="s">
        <v>1738</v>
      </c>
      <c r="C29" s="983"/>
      <c r="D29" s="723"/>
      <c r="E29" s="101"/>
      <c r="F29" s="116"/>
    </row>
    <row r="30" spans="1:11">
      <c r="A30" s="1369"/>
      <c r="B30" s="622" t="s">
        <v>1740</v>
      </c>
      <c r="C30" s="983"/>
      <c r="D30" s="723"/>
      <c r="E30" s="101"/>
      <c r="F30" s="116"/>
    </row>
    <row r="31" spans="1:11" ht="22.5">
      <c r="A31" s="1370"/>
      <c r="B31" s="511" t="s">
        <v>1739</v>
      </c>
      <c r="C31" s="1371"/>
      <c r="D31" s="1371"/>
      <c r="E31" s="117"/>
      <c r="F31" s="118"/>
    </row>
    <row r="32" spans="1:11" ht="12.75">
      <c r="A32" s="1372" t="s">
        <v>1757</v>
      </c>
      <c r="B32" s="511" t="s">
        <v>670</v>
      </c>
      <c r="C32" s="1359" t="s">
        <v>3</v>
      </c>
      <c r="D32" s="1337">
        <v>1669</v>
      </c>
      <c r="E32" s="104"/>
      <c r="F32" s="105">
        <f>D32*E32</f>
        <v>0</v>
      </c>
    </row>
    <row r="33" spans="1:11" ht="12.75">
      <c r="A33" s="1372" t="s">
        <v>1758</v>
      </c>
      <c r="B33" s="511" t="s">
        <v>826</v>
      </c>
      <c r="C33" s="1359" t="s">
        <v>3</v>
      </c>
      <c r="D33" s="1337">
        <v>68.7</v>
      </c>
      <c r="E33" s="104"/>
      <c r="F33" s="105">
        <f t="shared" ref="F33:F36" si="1">D33*E33</f>
        <v>0</v>
      </c>
    </row>
    <row r="34" spans="1:11" ht="12.75">
      <c r="A34" s="1372" t="s">
        <v>1759</v>
      </c>
      <c r="B34" s="511" t="s">
        <v>655</v>
      </c>
      <c r="C34" s="1359" t="s">
        <v>3</v>
      </c>
      <c r="D34" s="1337">
        <v>986</v>
      </c>
      <c r="E34" s="104"/>
      <c r="F34" s="105">
        <f t="shared" si="1"/>
        <v>0</v>
      </c>
    </row>
    <row r="35" spans="1:11" ht="12.75">
      <c r="A35" s="1372" t="s">
        <v>1761</v>
      </c>
      <c r="B35" s="511" t="s">
        <v>832</v>
      </c>
      <c r="C35" s="1359" t="s">
        <v>3</v>
      </c>
      <c r="D35" s="1337">
        <v>1245.5</v>
      </c>
      <c r="E35" s="104"/>
      <c r="F35" s="105">
        <f t="shared" si="1"/>
        <v>0</v>
      </c>
    </row>
    <row r="36" spans="1:11" ht="12.75">
      <c r="A36" s="1372" t="s">
        <v>1763</v>
      </c>
      <c r="B36" s="511" t="s">
        <v>678</v>
      </c>
      <c r="C36" s="1359" t="s">
        <v>3</v>
      </c>
      <c r="D36" s="1337">
        <v>973</v>
      </c>
      <c r="E36" s="104"/>
      <c r="F36" s="105">
        <f t="shared" si="1"/>
        <v>0</v>
      </c>
    </row>
    <row r="37" spans="1:11" ht="13.5" customHeight="1">
      <c r="A37" s="1373"/>
      <c r="B37" s="511" t="s">
        <v>13</v>
      </c>
      <c r="C37" s="1359"/>
      <c r="D37" s="391"/>
      <c r="E37" s="106"/>
      <c r="F37" s="105"/>
    </row>
    <row r="38" spans="1:11" ht="12.75">
      <c r="A38" s="1358" t="s">
        <v>1764</v>
      </c>
      <c r="B38" s="1374" t="s">
        <v>827</v>
      </c>
      <c r="C38" s="1359" t="s">
        <v>3</v>
      </c>
      <c r="D38" s="1337">
        <v>1377</v>
      </c>
      <c r="E38" s="104"/>
      <c r="F38" s="105">
        <f t="shared" ref="F38:F43" si="2">D38*E38</f>
        <v>0</v>
      </c>
    </row>
    <row r="39" spans="1:11" ht="12.75">
      <c r="A39" s="1358" t="s">
        <v>1765</v>
      </c>
      <c r="B39" s="1374" t="s">
        <v>828</v>
      </c>
      <c r="C39" s="1359" t="s">
        <v>3</v>
      </c>
      <c r="D39" s="1337">
        <v>273</v>
      </c>
      <c r="E39" s="104"/>
      <c r="F39" s="105">
        <f t="shared" si="2"/>
        <v>0</v>
      </c>
    </row>
    <row r="40" spans="1:11" ht="18.75" customHeight="1">
      <c r="A40" s="1358" t="s">
        <v>1777</v>
      </c>
      <c r="B40" s="1374" t="s">
        <v>829</v>
      </c>
      <c r="C40" s="1359" t="s">
        <v>3</v>
      </c>
      <c r="D40" s="1337">
        <v>273</v>
      </c>
      <c r="E40" s="104"/>
      <c r="F40" s="105">
        <f t="shared" si="2"/>
        <v>0</v>
      </c>
    </row>
    <row r="41" spans="1:11" ht="14.25" customHeight="1">
      <c r="A41" s="1358" t="s">
        <v>1778</v>
      </c>
      <c r="B41" s="1374" t="s">
        <v>830</v>
      </c>
      <c r="C41" s="1359" t="s">
        <v>3</v>
      </c>
      <c r="D41" s="1337">
        <v>571.79999999999995</v>
      </c>
      <c r="E41" s="104"/>
      <c r="F41" s="105">
        <f t="shared" si="2"/>
        <v>0</v>
      </c>
    </row>
    <row r="42" spans="1:11" s="110" customFormat="1" ht="12.75">
      <c r="A42" s="1372" t="s">
        <v>1779</v>
      </c>
      <c r="B42" s="1364" t="s">
        <v>963</v>
      </c>
      <c r="C42" s="1375" t="s">
        <v>3</v>
      </c>
      <c r="D42" s="1337">
        <v>1730.9</v>
      </c>
      <c r="E42" s="104"/>
      <c r="F42" s="105">
        <f t="shared" si="2"/>
        <v>0</v>
      </c>
      <c r="G42" s="109"/>
      <c r="H42" s="109"/>
      <c r="I42" s="109"/>
      <c r="J42" s="109"/>
      <c r="K42" s="109"/>
    </row>
    <row r="43" spans="1:11" ht="14.25" customHeight="1">
      <c r="A43" s="1372" t="s">
        <v>1780</v>
      </c>
      <c r="B43" s="511" t="s">
        <v>831</v>
      </c>
      <c r="C43" s="1359" t="s">
        <v>3</v>
      </c>
      <c r="D43" s="1337">
        <v>676</v>
      </c>
      <c r="E43" s="104"/>
      <c r="F43" s="105">
        <f t="shared" si="2"/>
        <v>0</v>
      </c>
    </row>
    <row r="44" spans="1:11">
      <c r="A44" s="1376" t="s">
        <v>1712</v>
      </c>
      <c r="B44" s="470" t="s">
        <v>1741</v>
      </c>
      <c r="C44" s="672"/>
      <c r="D44" s="999"/>
      <c r="E44" s="121"/>
      <c r="F44" s="122"/>
      <c r="G44" s="75"/>
      <c r="H44" s="75"/>
    </row>
    <row r="45" spans="1:11" ht="71.25" customHeight="1">
      <c r="A45" s="1376"/>
      <c r="B45" s="472" t="s">
        <v>1742</v>
      </c>
      <c r="C45" s="718"/>
      <c r="D45" s="1021"/>
      <c r="E45" s="98"/>
      <c r="F45" s="124"/>
      <c r="G45" s="75"/>
      <c r="H45" s="75"/>
    </row>
    <row r="46" spans="1:11" ht="24" customHeight="1">
      <c r="A46" s="1376"/>
      <c r="B46" s="472" t="s">
        <v>1743</v>
      </c>
      <c r="C46" s="718"/>
      <c r="D46" s="1021"/>
      <c r="E46" s="98"/>
      <c r="F46" s="124"/>
      <c r="G46" s="75"/>
      <c r="H46" s="75"/>
    </row>
    <row r="47" spans="1:11">
      <c r="A47" s="1376"/>
      <c r="B47" s="472" t="s">
        <v>1744</v>
      </c>
      <c r="C47" s="718"/>
      <c r="D47" s="1021"/>
      <c r="E47" s="98"/>
      <c r="F47" s="124"/>
      <c r="G47" s="75"/>
      <c r="H47" s="75"/>
    </row>
    <row r="48" spans="1:11">
      <c r="A48" s="1003" t="s">
        <v>1781</v>
      </c>
      <c r="B48" s="511" t="s">
        <v>1745</v>
      </c>
      <c r="C48" s="649"/>
      <c r="D48" s="1001"/>
      <c r="E48" s="101"/>
      <c r="F48" s="127"/>
      <c r="G48" s="75"/>
      <c r="H48" s="75"/>
    </row>
    <row r="49" spans="1:8" ht="12.75">
      <c r="A49" s="1003" t="s">
        <v>1757</v>
      </c>
      <c r="B49" s="1377" t="s">
        <v>670</v>
      </c>
      <c r="C49" s="1378" t="s">
        <v>5</v>
      </c>
      <c r="D49" s="1337">
        <v>148</v>
      </c>
      <c r="E49" s="128"/>
      <c r="F49" s="105">
        <f>D49*E49</f>
        <v>0</v>
      </c>
      <c r="G49" s="75"/>
      <c r="H49" s="75"/>
    </row>
    <row r="50" spans="1:8" ht="12.75">
      <c r="A50" s="1003" t="s">
        <v>1758</v>
      </c>
      <c r="B50" s="1377" t="s">
        <v>655</v>
      </c>
      <c r="C50" s="1378" t="s">
        <v>5</v>
      </c>
      <c r="D50" s="1337">
        <v>98</v>
      </c>
      <c r="E50" s="128"/>
      <c r="F50" s="105">
        <f t="shared" ref="F50:F56" si="3">D50*E50</f>
        <v>0</v>
      </c>
      <c r="G50" s="75"/>
      <c r="H50" s="75"/>
    </row>
    <row r="51" spans="1:8" ht="12.75">
      <c r="A51" s="1003" t="s">
        <v>1759</v>
      </c>
      <c r="B51" s="1377" t="s">
        <v>832</v>
      </c>
      <c r="C51" s="1378" t="s">
        <v>5</v>
      </c>
      <c r="D51" s="1337">
        <v>124</v>
      </c>
      <c r="E51" s="128"/>
      <c r="F51" s="105">
        <f t="shared" si="3"/>
        <v>0</v>
      </c>
      <c r="G51" s="75"/>
      <c r="H51" s="75"/>
    </row>
    <row r="52" spans="1:8" ht="12.75">
      <c r="A52" s="1003" t="s">
        <v>1761</v>
      </c>
      <c r="B52" s="1377" t="s">
        <v>678</v>
      </c>
      <c r="C52" s="1378" t="s">
        <v>5</v>
      </c>
      <c r="D52" s="1337">
        <v>97</v>
      </c>
      <c r="E52" s="128"/>
      <c r="F52" s="105">
        <f t="shared" si="3"/>
        <v>0</v>
      </c>
      <c r="G52" s="75"/>
      <c r="H52" s="75"/>
    </row>
    <row r="53" spans="1:8" ht="12.75">
      <c r="A53" s="1003" t="s">
        <v>1762</v>
      </c>
      <c r="B53" s="1377" t="s">
        <v>13</v>
      </c>
      <c r="C53" s="1378" t="s">
        <v>5</v>
      </c>
      <c r="D53" s="1337">
        <v>105</v>
      </c>
      <c r="E53" s="128"/>
      <c r="F53" s="105">
        <f t="shared" si="3"/>
        <v>0</v>
      </c>
      <c r="G53" s="75"/>
      <c r="H53" s="75"/>
    </row>
    <row r="54" spans="1:8" ht="12.75">
      <c r="A54" s="1379"/>
      <c r="B54" s="1380" t="s">
        <v>827</v>
      </c>
      <c r="C54" s="1378"/>
      <c r="D54" s="1337"/>
      <c r="E54" s="129"/>
      <c r="F54" s="105"/>
      <c r="G54" s="75"/>
      <c r="H54" s="75"/>
    </row>
    <row r="55" spans="1:8" ht="14.25" customHeight="1">
      <c r="A55" s="1381" t="s">
        <v>1763</v>
      </c>
      <c r="B55" s="1377" t="s">
        <v>963</v>
      </c>
      <c r="C55" s="1378" t="s">
        <v>5</v>
      </c>
      <c r="D55" s="1337">
        <v>112</v>
      </c>
      <c r="E55" s="128"/>
      <c r="F55" s="105">
        <f t="shared" si="3"/>
        <v>0</v>
      </c>
      <c r="G55" s="75"/>
      <c r="H55" s="75"/>
    </row>
    <row r="56" spans="1:8" ht="12.75">
      <c r="A56" s="1003" t="s">
        <v>1764</v>
      </c>
      <c r="B56" s="511" t="s">
        <v>1746</v>
      </c>
      <c r="C56" s="1378" t="s">
        <v>5</v>
      </c>
      <c r="D56" s="1337">
        <v>65</v>
      </c>
      <c r="E56" s="128"/>
      <c r="F56" s="105">
        <f t="shared" si="3"/>
        <v>0</v>
      </c>
    </row>
    <row r="57" spans="1:8" ht="12.75">
      <c r="A57" s="1003" t="s">
        <v>1782</v>
      </c>
      <c r="B57" s="1382" t="s">
        <v>1747</v>
      </c>
      <c r="C57" s="1383"/>
      <c r="D57" s="1337"/>
      <c r="E57" s="129"/>
      <c r="F57" s="105"/>
    </row>
    <row r="58" spans="1:8" ht="12.75">
      <c r="A58" s="1384" t="s">
        <v>1757</v>
      </c>
      <c r="B58" s="1385" t="s">
        <v>670</v>
      </c>
      <c r="C58" s="1386" t="s">
        <v>5</v>
      </c>
      <c r="D58" s="1337">
        <v>80</v>
      </c>
      <c r="E58" s="128"/>
      <c r="F58" s="105">
        <f>D58*E58</f>
        <v>0</v>
      </c>
    </row>
    <row r="59" spans="1:8" ht="12.75">
      <c r="A59" s="1384" t="s">
        <v>1758</v>
      </c>
      <c r="B59" s="1387" t="s">
        <v>655</v>
      </c>
      <c r="C59" s="1386" t="s">
        <v>5</v>
      </c>
      <c r="D59" s="1337">
        <v>45</v>
      </c>
      <c r="E59" s="128"/>
      <c r="F59" s="105">
        <f t="shared" ref="F59:F64" si="4">D59*E59</f>
        <v>0</v>
      </c>
    </row>
    <row r="60" spans="1:8" ht="12.75">
      <c r="A60" s="1384" t="s">
        <v>1759</v>
      </c>
      <c r="B60" s="1387" t="s">
        <v>832</v>
      </c>
      <c r="C60" s="1386" t="s">
        <v>5</v>
      </c>
      <c r="D60" s="1337">
        <v>62</v>
      </c>
      <c r="E60" s="128"/>
      <c r="F60" s="105">
        <f t="shared" si="4"/>
        <v>0</v>
      </c>
    </row>
    <row r="61" spans="1:8" ht="12.75">
      <c r="A61" s="1384" t="s">
        <v>1761</v>
      </c>
      <c r="B61" s="1387" t="s">
        <v>678</v>
      </c>
      <c r="C61" s="1386" t="s">
        <v>5</v>
      </c>
      <c r="D61" s="1337">
        <v>45</v>
      </c>
      <c r="E61" s="128"/>
      <c r="F61" s="105">
        <f t="shared" si="4"/>
        <v>0</v>
      </c>
    </row>
    <row r="62" spans="1:8" ht="12.75">
      <c r="A62" s="1384" t="s">
        <v>1762</v>
      </c>
      <c r="B62" s="1387" t="s">
        <v>13</v>
      </c>
      <c r="C62" s="1383" t="s">
        <v>5</v>
      </c>
      <c r="D62" s="1337">
        <v>45</v>
      </c>
      <c r="E62" s="128"/>
      <c r="F62" s="105">
        <f t="shared" si="4"/>
        <v>0</v>
      </c>
    </row>
    <row r="63" spans="1:8" ht="12.75">
      <c r="A63" s="1384"/>
      <c r="B63" s="1388" t="s">
        <v>827</v>
      </c>
      <c r="C63" s="1383"/>
      <c r="D63" s="1337"/>
      <c r="E63" s="128"/>
      <c r="F63" s="105">
        <f t="shared" si="4"/>
        <v>0</v>
      </c>
    </row>
    <row r="64" spans="1:8" ht="12.75">
      <c r="A64" s="1384" t="s">
        <v>1763</v>
      </c>
      <c r="B64" s="1389" t="s">
        <v>963</v>
      </c>
      <c r="C64" s="1383" t="s">
        <v>5</v>
      </c>
      <c r="D64" s="1337">
        <v>68</v>
      </c>
      <c r="E64" s="128"/>
      <c r="F64" s="105">
        <f t="shared" si="4"/>
        <v>0</v>
      </c>
    </row>
    <row r="65" spans="1:11" ht="12.75">
      <c r="A65" s="1381" t="s">
        <v>1764</v>
      </c>
      <c r="B65" s="1387" t="s">
        <v>1746</v>
      </c>
      <c r="C65" s="1383" t="s">
        <v>5</v>
      </c>
      <c r="D65" s="1337">
        <v>32</v>
      </c>
      <c r="E65" s="128"/>
      <c r="F65" s="105">
        <f>D65*E65</f>
        <v>0</v>
      </c>
    </row>
    <row r="66" spans="1:11" ht="12.75">
      <c r="A66" s="1390" t="s">
        <v>1827</v>
      </c>
      <c r="B66" s="1391" t="s">
        <v>1823</v>
      </c>
      <c r="C66" s="1392"/>
      <c r="D66" s="1393"/>
      <c r="E66" s="130"/>
      <c r="F66" s="122"/>
    </row>
    <row r="67" spans="1:11" ht="84">
      <c r="A67" s="1394"/>
      <c r="B67" s="1391" t="s">
        <v>1824</v>
      </c>
      <c r="C67" s="1392"/>
      <c r="D67" s="1393"/>
      <c r="E67" s="131"/>
      <c r="F67" s="122"/>
    </row>
    <row r="68" spans="1:11" ht="12.75">
      <c r="A68" s="1394"/>
      <c r="B68" s="1391" t="s">
        <v>1825</v>
      </c>
      <c r="C68" s="1383" t="s">
        <v>3</v>
      </c>
      <c r="D68" s="1337">
        <v>15150</v>
      </c>
      <c r="E68" s="128"/>
      <c r="F68" s="105">
        <f>D68*E68</f>
        <v>0</v>
      </c>
    </row>
    <row r="69" spans="1:11" ht="12.75">
      <c r="A69" s="1395" t="s">
        <v>1826</v>
      </c>
      <c r="B69" s="1396" t="s">
        <v>499</v>
      </c>
      <c r="C69" s="1392"/>
      <c r="D69" s="1393"/>
      <c r="E69" s="130"/>
      <c r="F69" s="122"/>
    </row>
    <row r="70" spans="1:11" ht="36">
      <c r="A70" s="1397"/>
      <c r="B70" s="1396" t="s">
        <v>398</v>
      </c>
      <c r="C70" s="1398"/>
      <c r="D70" s="1316"/>
      <c r="E70" s="132"/>
      <c r="F70" s="127"/>
    </row>
    <row r="71" spans="1:11" ht="12.75">
      <c r="A71" s="1399"/>
      <c r="B71" s="1382" t="s">
        <v>500</v>
      </c>
      <c r="C71" s="1383" t="s">
        <v>1113</v>
      </c>
      <c r="D71" s="1337">
        <v>1</v>
      </c>
      <c r="E71" s="128"/>
      <c r="F71" s="105">
        <f>D71*E71</f>
        <v>0</v>
      </c>
    </row>
    <row r="72" spans="1:11" ht="20.25" customHeight="1">
      <c r="A72" s="1400" t="s">
        <v>689</v>
      </c>
      <c r="B72" s="1401" t="s">
        <v>1143</v>
      </c>
      <c r="C72" s="1402"/>
      <c r="D72" s="1402"/>
      <c r="E72" s="133"/>
      <c r="F72" s="134">
        <f>SUM(F15:F71)</f>
        <v>0</v>
      </c>
    </row>
    <row r="73" spans="1:11">
      <c r="A73" s="1403"/>
      <c r="B73" s="732"/>
      <c r="C73" s="1017"/>
      <c r="D73" s="1404"/>
    </row>
    <row r="74" spans="1:11" ht="19.5" customHeight="1">
      <c r="A74" s="1400" t="s">
        <v>690</v>
      </c>
      <c r="B74" s="1405" t="s">
        <v>152</v>
      </c>
      <c r="C74" s="1406"/>
      <c r="D74" s="1406"/>
      <c r="E74" s="140"/>
      <c r="F74" s="141"/>
    </row>
    <row r="75" spans="1:11">
      <c r="A75" s="1407"/>
      <c r="B75" s="1408" t="s">
        <v>14</v>
      </c>
      <c r="C75" s="1020"/>
      <c r="D75" s="1354"/>
      <c r="E75" s="96"/>
      <c r="F75" s="97"/>
    </row>
    <row r="76" spans="1:11" s="146" customFormat="1" ht="48" customHeight="1">
      <c r="A76" s="1409"/>
      <c r="B76" s="622" t="s">
        <v>1748</v>
      </c>
      <c r="C76" s="982"/>
      <c r="D76" s="1410"/>
      <c r="E76" s="142"/>
      <c r="F76" s="143"/>
      <c r="G76" s="144"/>
      <c r="H76" s="144"/>
      <c r="I76" s="145"/>
      <c r="J76" s="145"/>
      <c r="K76" s="145"/>
    </row>
    <row r="77" spans="1:11">
      <c r="A77" s="1376" t="s">
        <v>1144</v>
      </c>
      <c r="B77" s="1408" t="s">
        <v>15</v>
      </c>
      <c r="C77" s="1020"/>
      <c r="D77" s="443"/>
      <c r="E77" s="121"/>
      <c r="F77" s="97"/>
    </row>
    <row r="78" spans="1:11" ht="107.25" customHeight="1">
      <c r="A78" s="1376"/>
      <c r="B78" s="657" t="s">
        <v>1749</v>
      </c>
      <c r="C78" s="1411"/>
      <c r="D78" s="442"/>
      <c r="E78" s="98"/>
      <c r="F78" s="87"/>
    </row>
    <row r="79" spans="1:11" ht="25.5" customHeight="1">
      <c r="A79" s="1376"/>
      <c r="B79" s="622" t="s">
        <v>1750</v>
      </c>
      <c r="C79" s="1411"/>
      <c r="D79" s="442"/>
      <c r="E79" s="98"/>
      <c r="F79" s="87"/>
    </row>
    <row r="80" spans="1:11">
      <c r="A80" s="1376"/>
      <c r="B80" s="511" t="s">
        <v>355</v>
      </c>
      <c r="C80" s="982"/>
      <c r="D80" s="723"/>
      <c r="E80" s="101"/>
      <c r="F80" s="94"/>
    </row>
    <row r="81" spans="1:11" ht="12.75">
      <c r="A81" s="992" t="s">
        <v>1757</v>
      </c>
      <c r="B81" s="511" t="s">
        <v>670</v>
      </c>
      <c r="C81" s="1359" t="s">
        <v>1</v>
      </c>
      <c r="D81" s="1337">
        <v>333.8</v>
      </c>
      <c r="E81" s="104"/>
      <c r="F81" s="105">
        <f>D81*E81</f>
        <v>0</v>
      </c>
    </row>
    <row r="82" spans="1:11" ht="12.75">
      <c r="A82" s="992" t="s">
        <v>1758</v>
      </c>
      <c r="B82" s="511" t="s">
        <v>826</v>
      </c>
      <c r="C82" s="1359" t="s">
        <v>1</v>
      </c>
      <c r="D82" s="1337">
        <v>13.74</v>
      </c>
      <c r="E82" s="104"/>
      <c r="F82" s="105">
        <f t="shared" ref="F82:F92" si="5">D82*E82</f>
        <v>0</v>
      </c>
    </row>
    <row r="83" spans="1:11" ht="12.75">
      <c r="A83" s="992" t="s">
        <v>1759</v>
      </c>
      <c r="B83" s="511" t="s">
        <v>655</v>
      </c>
      <c r="C83" s="1359" t="s">
        <v>1</v>
      </c>
      <c r="D83" s="1337">
        <v>197.2</v>
      </c>
      <c r="E83" s="104"/>
      <c r="F83" s="105">
        <f t="shared" si="5"/>
        <v>0</v>
      </c>
    </row>
    <row r="84" spans="1:11" ht="12.75">
      <c r="A84" s="992" t="s">
        <v>1761</v>
      </c>
      <c r="B84" s="511" t="s">
        <v>832</v>
      </c>
      <c r="C84" s="1359" t="s">
        <v>1</v>
      </c>
      <c r="D84" s="1337">
        <v>249</v>
      </c>
      <c r="E84" s="104"/>
      <c r="F84" s="105">
        <f t="shared" si="5"/>
        <v>0</v>
      </c>
    </row>
    <row r="85" spans="1:11" ht="12.75">
      <c r="A85" s="992" t="s">
        <v>1762</v>
      </c>
      <c r="B85" s="511" t="s">
        <v>678</v>
      </c>
      <c r="C85" s="1383" t="s">
        <v>1</v>
      </c>
      <c r="D85" s="1337">
        <v>194.6</v>
      </c>
      <c r="E85" s="104"/>
      <c r="F85" s="105">
        <f t="shared" si="5"/>
        <v>0</v>
      </c>
    </row>
    <row r="86" spans="1:11">
      <c r="A86" s="1412"/>
      <c r="B86" s="56" t="s">
        <v>13</v>
      </c>
      <c r="C86" s="1413"/>
      <c r="D86" s="1414"/>
      <c r="E86" s="1414"/>
      <c r="F86" s="1415"/>
    </row>
    <row r="87" spans="1:11" ht="12.75">
      <c r="A87" s="1416" t="s">
        <v>1763</v>
      </c>
      <c r="B87" s="1417" t="s">
        <v>827</v>
      </c>
      <c r="C87" s="1359" t="s">
        <v>3</v>
      </c>
      <c r="D87" s="1337">
        <v>275.40000000000003</v>
      </c>
      <c r="E87" s="104"/>
      <c r="F87" s="105">
        <f t="shared" si="5"/>
        <v>0</v>
      </c>
    </row>
    <row r="88" spans="1:11" ht="12.75">
      <c r="A88" s="992" t="s">
        <v>1764</v>
      </c>
      <c r="B88" s="1374" t="s">
        <v>828</v>
      </c>
      <c r="C88" s="1359" t="s">
        <v>3</v>
      </c>
      <c r="D88" s="1337">
        <v>54.6</v>
      </c>
      <c r="E88" s="104"/>
      <c r="F88" s="105">
        <f t="shared" si="5"/>
        <v>0</v>
      </c>
    </row>
    <row r="89" spans="1:11" ht="16.5" customHeight="1">
      <c r="A89" s="992" t="s">
        <v>1765</v>
      </c>
      <c r="B89" s="1374" t="s">
        <v>829</v>
      </c>
      <c r="C89" s="1359" t="s">
        <v>3</v>
      </c>
      <c r="D89" s="1337">
        <v>54.6</v>
      </c>
      <c r="E89" s="104"/>
      <c r="F89" s="105">
        <f t="shared" si="5"/>
        <v>0</v>
      </c>
    </row>
    <row r="90" spans="1:11" ht="12.75">
      <c r="A90" s="992" t="s">
        <v>1777</v>
      </c>
      <c r="B90" s="1374" t="s">
        <v>830</v>
      </c>
      <c r="C90" s="1359" t="s">
        <v>3</v>
      </c>
      <c r="D90" s="1337">
        <v>114.36</v>
      </c>
      <c r="E90" s="104"/>
      <c r="F90" s="105">
        <f t="shared" si="5"/>
        <v>0</v>
      </c>
    </row>
    <row r="91" spans="1:11" s="110" customFormat="1" ht="12.75">
      <c r="A91" s="992" t="s">
        <v>1778</v>
      </c>
      <c r="B91" s="1309" t="s">
        <v>963</v>
      </c>
      <c r="C91" s="1375" t="s">
        <v>1</v>
      </c>
      <c r="D91" s="1337">
        <v>346.2</v>
      </c>
      <c r="E91" s="104"/>
      <c r="F91" s="105">
        <f t="shared" si="5"/>
        <v>0</v>
      </c>
      <c r="G91" s="109"/>
      <c r="H91" s="109"/>
      <c r="I91" s="109"/>
      <c r="J91" s="109"/>
      <c r="K91" s="109"/>
    </row>
    <row r="92" spans="1:11" ht="12.75">
      <c r="A92" s="992" t="s">
        <v>1779</v>
      </c>
      <c r="B92" s="1418" t="s">
        <v>831</v>
      </c>
      <c r="C92" s="1359" t="s">
        <v>1</v>
      </c>
      <c r="D92" s="1337">
        <v>135.19999999999999</v>
      </c>
      <c r="E92" s="104"/>
      <c r="F92" s="105">
        <f t="shared" si="5"/>
        <v>0</v>
      </c>
    </row>
    <row r="93" spans="1:11">
      <c r="A93" s="1419" t="s">
        <v>1783</v>
      </c>
      <c r="B93" s="56" t="s">
        <v>16</v>
      </c>
      <c r="C93" s="979"/>
      <c r="D93" s="443"/>
      <c r="E93" s="121"/>
      <c r="F93" s="97"/>
    </row>
    <row r="94" spans="1:11" ht="105" customHeight="1">
      <c r="A94" s="1420"/>
      <c r="B94" s="657" t="s">
        <v>1751</v>
      </c>
      <c r="C94" s="1411"/>
      <c r="D94" s="442"/>
      <c r="E94" s="98"/>
      <c r="F94" s="87"/>
    </row>
    <row r="95" spans="1:11" ht="71.25" customHeight="1">
      <c r="A95" s="1420"/>
      <c r="B95" s="657" t="s">
        <v>1752</v>
      </c>
      <c r="C95" s="1411"/>
      <c r="D95" s="442"/>
      <c r="E95" s="98"/>
      <c r="F95" s="87"/>
    </row>
    <row r="96" spans="1:11" ht="58.5" customHeight="1">
      <c r="A96" s="1420"/>
      <c r="B96" s="657" t="s">
        <v>1753</v>
      </c>
      <c r="C96" s="1411"/>
      <c r="D96" s="442"/>
      <c r="E96" s="98"/>
      <c r="F96" s="87"/>
    </row>
    <row r="97" spans="1:11" ht="22.5">
      <c r="A97" s="1420"/>
      <c r="B97" s="657" t="s">
        <v>1723</v>
      </c>
      <c r="C97" s="1411"/>
      <c r="D97" s="442"/>
      <c r="E97" s="98"/>
      <c r="F97" s="87"/>
    </row>
    <row r="98" spans="1:11" s="146" customFormat="1" ht="33.75">
      <c r="A98" s="1420"/>
      <c r="B98" s="657" t="s">
        <v>1754</v>
      </c>
      <c r="C98" s="1411"/>
      <c r="D98" s="1421"/>
      <c r="E98" s="150"/>
      <c r="F98" s="151"/>
      <c r="G98" s="144"/>
      <c r="H98" s="144"/>
      <c r="I98" s="145"/>
      <c r="J98" s="145"/>
      <c r="K98" s="145"/>
    </row>
    <row r="99" spans="1:11" s="146" customFormat="1" ht="50.25" customHeight="1">
      <c r="A99" s="1420"/>
      <c r="B99" s="657" t="s">
        <v>1755</v>
      </c>
      <c r="C99" s="1411"/>
      <c r="D99" s="1421"/>
      <c r="E99" s="150"/>
      <c r="F99" s="151"/>
      <c r="G99" s="144"/>
      <c r="H99" s="144"/>
      <c r="I99" s="145"/>
      <c r="J99" s="145"/>
      <c r="K99" s="145"/>
    </row>
    <row r="100" spans="1:11" s="146" customFormat="1" ht="22.5">
      <c r="A100" s="1420"/>
      <c r="B100" s="657" t="s">
        <v>356</v>
      </c>
      <c r="C100" s="1411"/>
      <c r="D100" s="1421"/>
      <c r="E100" s="150"/>
      <c r="F100" s="151"/>
      <c r="G100" s="144"/>
      <c r="H100" s="144"/>
      <c r="I100" s="145"/>
      <c r="J100" s="145"/>
      <c r="K100" s="145"/>
    </row>
    <row r="101" spans="1:11" ht="12.75">
      <c r="A101" s="1003" t="s">
        <v>1757</v>
      </c>
      <c r="B101" s="511" t="s">
        <v>670</v>
      </c>
      <c r="C101" s="1359" t="s">
        <v>1</v>
      </c>
      <c r="D101" s="1337">
        <v>834.5</v>
      </c>
      <c r="E101" s="104"/>
      <c r="F101" s="105">
        <f>D101*E101</f>
        <v>0</v>
      </c>
    </row>
    <row r="102" spans="1:11" ht="12.75">
      <c r="A102" s="1003" t="s">
        <v>1758</v>
      </c>
      <c r="B102" s="511" t="s">
        <v>826</v>
      </c>
      <c r="C102" s="1359" t="s">
        <v>1</v>
      </c>
      <c r="D102" s="1337">
        <v>107.1</v>
      </c>
      <c r="E102" s="104"/>
      <c r="F102" s="105">
        <f t="shared" ref="F102:F112" si="6">D102*E102</f>
        <v>0</v>
      </c>
    </row>
    <row r="103" spans="1:11" ht="12.75">
      <c r="A103" s="1003" t="s">
        <v>1759</v>
      </c>
      <c r="B103" s="511" t="s">
        <v>655</v>
      </c>
      <c r="C103" s="1359" t="s">
        <v>1</v>
      </c>
      <c r="D103" s="1337">
        <v>147.9</v>
      </c>
      <c r="E103" s="104"/>
      <c r="F103" s="105">
        <f t="shared" si="6"/>
        <v>0</v>
      </c>
    </row>
    <row r="104" spans="1:11" ht="12.75">
      <c r="A104" s="1003" t="s">
        <v>1761</v>
      </c>
      <c r="B104" s="511" t="s">
        <v>832</v>
      </c>
      <c r="C104" s="1359" t="s">
        <v>1</v>
      </c>
      <c r="D104" s="1337">
        <v>11.2</v>
      </c>
      <c r="E104" s="104"/>
      <c r="F104" s="105">
        <f t="shared" si="6"/>
        <v>0</v>
      </c>
    </row>
    <row r="105" spans="1:11" ht="12.75">
      <c r="A105" s="1003" t="s">
        <v>1762</v>
      </c>
      <c r="B105" s="511" t="s">
        <v>678</v>
      </c>
      <c r="C105" s="1359" t="s">
        <v>1</v>
      </c>
      <c r="D105" s="1337">
        <v>46.3</v>
      </c>
      <c r="E105" s="104"/>
      <c r="F105" s="105">
        <f t="shared" si="6"/>
        <v>0</v>
      </c>
    </row>
    <row r="106" spans="1:11">
      <c r="A106" s="1379"/>
      <c r="B106" s="56" t="s">
        <v>13</v>
      </c>
      <c r="C106" s="1422"/>
      <c r="D106" s="1422"/>
      <c r="E106" s="1422"/>
      <c r="F106" s="1423"/>
    </row>
    <row r="107" spans="1:11" ht="12.75">
      <c r="A107" s="1381" t="s">
        <v>1763</v>
      </c>
      <c r="B107" s="1417" t="s">
        <v>827</v>
      </c>
      <c r="C107" s="1424" t="s">
        <v>1</v>
      </c>
      <c r="D107" s="1337">
        <v>573.38999999999987</v>
      </c>
      <c r="E107" s="104"/>
      <c r="F107" s="105">
        <f t="shared" si="6"/>
        <v>0</v>
      </c>
    </row>
    <row r="108" spans="1:11" ht="12.75">
      <c r="A108" s="1003" t="s">
        <v>1764</v>
      </c>
      <c r="B108" s="1374" t="s">
        <v>828</v>
      </c>
      <c r="C108" s="1424" t="s">
        <v>1</v>
      </c>
      <c r="D108" s="1337">
        <v>401.36250000000001</v>
      </c>
      <c r="E108" s="104"/>
      <c r="F108" s="105">
        <f t="shared" si="6"/>
        <v>0</v>
      </c>
    </row>
    <row r="109" spans="1:11" ht="12.75">
      <c r="A109" s="1003" t="s">
        <v>1765</v>
      </c>
      <c r="B109" s="1374" t="s">
        <v>829</v>
      </c>
      <c r="C109" s="1424" t="s">
        <v>1</v>
      </c>
      <c r="D109" s="1337">
        <v>50</v>
      </c>
      <c r="E109" s="104"/>
      <c r="F109" s="105">
        <f t="shared" si="6"/>
        <v>0</v>
      </c>
    </row>
    <row r="110" spans="1:11" ht="12.75">
      <c r="A110" s="1003" t="s">
        <v>1777</v>
      </c>
      <c r="B110" s="1374" t="s">
        <v>830</v>
      </c>
      <c r="C110" s="1424" t="s">
        <v>1</v>
      </c>
      <c r="D110" s="1337">
        <v>756.39</v>
      </c>
      <c r="E110" s="104"/>
      <c r="F110" s="105">
        <f t="shared" si="6"/>
        <v>0</v>
      </c>
    </row>
    <row r="111" spans="1:11" s="153" customFormat="1" ht="12.75">
      <c r="A111" s="1003" t="s">
        <v>1778</v>
      </c>
      <c r="B111" s="1425" t="s">
        <v>963</v>
      </c>
      <c r="C111" s="1375" t="s">
        <v>1</v>
      </c>
      <c r="D111" s="1337">
        <v>807.6</v>
      </c>
      <c r="E111" s="104"/>
      <c r="F111" s="105">
        <f t="shared" si="6"/>
        <v>0</v>
      </c>
      <c r="G111" s="152"/>
      <c r="H111" s="152"/>
      <c r="I111" s="152"/>
      <c r="J111" s="152"/>
      <c r="K111" s="152"/>
    </row>
    <row r="112" spans="1:11" ht="12.75">
      <c r="A112" s="1003" t="s">
        <v>1779</v>
      </c>
      <c r="B112" s="511" t="s">
        <v>831</v>
      </c>
      <c r="C112" s="1359" t="s">
        <v>1</v>
      </c>
      <c r="D112" s="1337">
        <v>294.89999999999998</v>
      </c>
      <c r="E112" s="104"/>
      <c r="F112" s="105">
        <f t="shared" si="6"/>
        <v>0</v>
      </c>
    </row>
    <row r="113" spans="1:11" s="153" customFormat="1">
      <c r="A113" s="1426" t="s">
        <v>1771</v>
      </c>
      <c r="B113" s="1427" t="s">
        <v>833</v>
      </c>
      <c r="C113" s="1428"/>
      <c r="D113" s="392"/>
      <c r="E113" s="130"/>
      <c r="F113" s="154"/>
      <c r="G113" s="152"/>
      <c r="H113" s="152"/>
      <c r="I113" s="152"/>
      <c r="J113" s="152"/>
      <c r="K113" s="152"/>
    </row>
    <row r="114" spans="1:11" s="153" customFormat="1" ht="105" customHeight="1">
      <c r="A114" s="1429"/>
      <c r="B114" s="1430" t="s">
        <v>1724</v>
      </c>
      <c r="C114" s="1431"/>
      <c r="D114" s="1432"/>
      <c r="E114" s="155"/>
      <c r="F114" s="156"/>
      <c r="G114" s="152"/>
      <c r="H114" s="152"/>
      <c r="I114" s="152"/>
      <c r="J114" s="152"/>
      <c r="K114" s="152"/>
    </row>
    <row r="115" spans="1:11" s="153" customFormat="1" ht="39" customHeight="1">
      <c r="A115" s="1429"/>
      <c r="B115" s="1430" t="s">
        <v>1725</v>
      </c>
      <c r="C115" s="1431"/>
      <c r="D115" s="1432"/>
      <c r="E115" s="155"/>
      <c r="F115" s="156"/>
      <c r="G115" s="152"/>
      <c r="H115" s="152"/>
      <c r="I115" s="152"/>
      <c r="J115" s="152"/>
      <c r="K115" s="152"/>
    </row>
    <row r="116" spans="1:11" s="153" customFormat="1" ht="48" customHeight="1">
      <c r="A116" s="1429"/>
      <c r="B116" s="1430" t="s">
        <v>1726</v>
      </c>
      <c r="C116" s="1431"/>
      <c r="D116" s="1432"/>
      <c r="E116" s="155"/>
      <c r="F116" s="156"/>
      <c r="G116" s="152"/>
      <c r="H116" s="152"/>
      <c r="I116" s="152"/>
      <c r="J116" s="152"/>
      <c r="K116" s="152"/>
    </row>
    <row r="117" spans="1:11" s="153" customFormat="1" ht="50.25" customHeight="1">
      <c r="A117" s="1429"/>
      <c r="B117" s="1430" t="s">
        <v>1727</v>
      </c>
      <c r="C117" s="1431"/>
      <c r="D117" s="1432"/>
      <c r="E117" s="155"/>
      <c r="F117" s="156"/>
      <c r="G117" s="152"/>
      <c r="H117" s="152"/>
      <c r="I117" s="152"/>
      <c r="J117" s="152"/>
      <c r="K117" s="152"/>
    </row>
    <row r="118" spans="1:11" s="153" customFormat="1" ht="33.75">
      <c r="A118" s="1429"/>
      <c r="B118" s="1430" t="s">
        <v>1728</v>
      </c>
      <c r="C118" s="1431"/>
      <c r="D118" s="1432"/>
      <c r="E118" s="155"/>
      <c r="F118" s="156"/>
      <c r="G118" s="152"/>
      <c r="H118" s="152"/>
      <c r="I118" s="152"/>
      <c r="J118" s="152"/>
      <c r="K118" s="152"/>
    </row>
    <row r="119" spans="1:11" s="153" customFormat="1" ht="22.5">
      <c r="A119" s="1429"/>
      <c r="B119" s="1430" t="s">
        <v>1756</v>
      </c>
      <c r="C119" s="1431"/>
      <c r="D119" s="1432"/>
      <c r="E119" s="155"/>
      <c r="F119" s="156"/>
      <c r="G119" s="152"/>
      <c r="H119" s="152"/>
      <c r="I119" s="152"/>
      <c r="J119" s="152"/>
      <c r="K119" s="152"/>
    </row>
    <row r="120" spans="1:11" s="153" customFormat="1" ht="25.5" customHeight="1">
      <c r="A120" s="1429"/>
      <c r="B120" s="1430" t="s">
        <v>834</v>
      </c>
      <c r="C120" s="1431"/>
      <c r="D120" s="1432"/>
      <c r="E120" s="155"/>
      <c r="F120" s="156"/>
      <c r="G120" s="152"/>
      <c r="H120" s="152"/>
      <c r="I120" s="152"/>
      <c r="J120" s="152"/>
      <c r="K120" s="152"/>
    </row>
    <row r="121" spans="1:11" ht="12.75">
      <c r="A121" s="1003" t="s">
        <v>1757</v>
      </c>
      <c r="B121" s="511" t="s">
        <v>670</v>
      </c>
      <c r="C121" s="1359" t="s">
        <v>1</v>
      </c>
      <c r="D121" s="1337">
        <v>1251.75</v>
      </c>
      <c r="E121" s="104"/>
      <c r="F121" s="105">
        <f>D121*E121</f>
        <v>0</v>
      </c>
      <c r="G121" s="75"/>
      <c r="H121" s="75"/>
    </row>
    <row r="122" spans="1:11">
      <c r="A122" s="1379"/>
      <c r="B122" s="56" t="s">
        <v>13</v>
      </c>
      <c r="C122" s="1433"/>
      <c r="D122" s="1434"/>
      <c r="E122" s="1434"/>
      <c r="F122" s="1435"/>
      <c r="G122" s="75"/>
      <c r="H122" s="75"/>
    </row>
    <row r="123" spans="1:11" ht="12.75">
      <c r="A123" s="1384" t="s">
        <v>1758</v>
      </c>
      <c r="B123" s="1417" t="s">
        <v>827</v>
      </c>
      <c r="C123" s="1359" t="s">
        <v>1</v>
      </c>
      <c r="D123" s="1337">
        <f>176.1*0.2+186.2*0.35</f>
        <v>100.38999999999999</v>
      </c>
      <c r="E123" s="104"/>
      <c r="F123" s="105">
        <f>D123*E123</f>
        <v>0</v>
      </c>
      <c r="G123" s="75"/>
      <c r="H123" s="75"/>
    </row>
    <row r="124" spans="1:11" ht="12.75">
      <c r="A124" s="1003" t="s">
        <v>1759</v>
      </c>
      <c r="B124" s="1374" t="s">
        <v>828</v>
      </c>
      <c r="C124" s="1359" t="s">
        <v>1</v>
      </c>
      <c r="D124" s="1337">
        <f>354.3*0.5</f>
        <v>177.15</v>
      </c>
      <c r="E124" s="104"/>
      <c r="F124" s="105">
        <f>D124*E124</f>
        <v>0</v>
      </c>
      <c r="G124" s="75"/>
      <c r="H124" s="75"/>
    </row>
    <row r="125" spans="1:11" ht="12.75">
      <c r="A125" s="1003" t="s">
        <v>1761</v>
      </c>
      <c r="B125" s="1374" t="s">
        <v>830</v>
      </c>
      <c r="C125" s="1359" t="s">
        <v>1</v>
      </c>
      <c r="D125" s="1337">
        <f>533.7*0.5</f>
        <v>266.85000000000002</v>
      </c>
      <c r="E125" s="104"/>
      <c r="F125" s="105">
        <f>D125*E125</f>
        <v>0</v>
      </c>
      <c r="G125" s="75"/>
      <c r="H125" s="75"/>
    </row>
    <row r="126" spans="1:11" ht="12.75">
      <c r="A126" s="1003" t="s">
        <v>1762</v>
      </c>
      <c r="B126" s="511" t="s">
        <v>831</v>
      </c>
      <c r="C126" s="1359" t="s">
        <v>1</v>
      </c>
      <c r="D126" s="1337">
        <v>84.95</v>
      </c>
      <c r="E126" s="104"/>
      <c r="F126" s="105">
        <f>D126*E126</f>
        <v>0</v>
      </c>
      <c r="G126" s="75"/>
      <c r="H126" s="75"/>
    </row>
    <row r="127" spans="1:11">
      <c r="A127" s="1360" t="s">
        <v>1145</v>
      </c>
      <c r="B127" s="1436" t="s">
        <v>835</v>
      </c>
      <c r="C127" s="1437"/>
      <c r="D127" s="1438"/>
      <c r="E127" s="158"/>
      <c r="F127" s="159"/>
      <c r="G127" s="75"/>
      <c r="H127" s="75"/>
    </row>
    <row r="128" spans="1:11">
      <c r="A128" s="1361"/>
      <c r="B128" s="56" t="s">
        <v>836</v>
      </c>
      <c r="C128" s="999"/>
      <c r="D128" s="443"/>
      <c r="E128" s="121"/>
      <c r="F128" s="97"/>
      <c r="G128" s="75"/>
      <c r="H128" s="75"/>
    </row>
    <row r="129" spans="1:11" ht="45">
      <c r="A129" s="1361"/>
      <c r="B129" s="657" t="s">
        <v>837</v>
      </c>
      <c r="C129" s="1439"/>
      <c r="D129" s="442"/>
      <c r="E129" s="98"/>
      <c r="F129" s="87"/>
      <c r="G129" s="75"/>
      <c r="H129" s="75"/>
    </row>
    <row r="130" spans="1:11">
      <c r="A130" s="1363"/>
      <c r="B130" s="622" t="s">
        <v>838</v>
      </c>
      <c r="C130" s="1440"/>
      <c r="D130" s="723"/>
      <c r="E130" s="101"/>
      <c r="F130" s="94"/>
      <c r="G130" s="75"/>
      <c r="H130" s="75"/>
    </row>
    <row r="131" spans="1:11" ht="12.75">
      <c r="A131" s="1003" t="s">
        <v>1757</v>
      </c>
      <c r="B131" s="511" t="s">
        <v>670</v>
      </c>
      <c r="C131" s="1359" t="s">
        <v>3</v>
      </c>
      <c r="D131" s="1337">
        <v>1669</v>
      </c>
      <c r="E131" s="104"/>
      <c r="F131" s="105">
        <f>D131*E131</f>
        <v>0</v>
      </c>
      <c r="G131" s="75"/>
      <c r="H131" s="75"/>
    </row>
    <row r="132" spans="1:11" ht="12.75">
      <c r="A132" s="1003" t="s">
        <v>1758</v>
      </c>
      <c r="B132" s="511" t="s">
        <v>826</v>
      </c>
      <c r="C132" s="1359" t="s">
        <v>3</v>
      </c>
      <c r="D132" s="1337">
        <v>68.7</v>
      </c>
      <c r="E132" s="104"/>
      <c r="F132" s="105">
        <f>D132*E132</f>
        <v>0</v>
      </c>
      <c r="G132" s="75"/>
      <c r="H132" s="75"/>
    </row>
    <row r="133" spans="1:11" ht="12.75">
      <c r="A133" s="1003" t="s">
        <v>1759</v>
      </c>
      <c r="B133" s="511" t="s">
        <v>655</v>
      </c>
      <c r="C133" s="1359" t="s">
        <v>3</v>
      </c>
      <c r="D133" s="1337">
        <v>986</v>
      </c>
      <c r="E133" s="104"/>
      <c r="F133" s="105">
        <f>D133*E133</f>
        <v>0</v>
      </c>
      <c r="G133" s="75"/>
      <c r="H133" s="75"/>
    </row>
    <row r="134" spans="1:11" ht="14.25" customHeight="1">
      <c r="A134" s="1003" t="s">
        <v>1761</v>
      </c>
      <c r="B134" s="511" t="s">
        <v>678</v>
      </c>
      <c r="C134" s="1359" t="s">
        <v>3</v>
      </c>
      <c r="D134" s="1337">
        <v>973</v>
      </c>
      <c r="E134" s="104"/>
      <c r="F134" s="105">
        <f>D134*E134</f>
        <v>0</v>
      </c>
      <c r="G134" s="75"/>
      <c r="H134" s="75"/>
    </row>
    <row r="135" spans="1:11">
      <c r="A135" s="1419" t="s">
        <v>1762</v>
      </c>
      <c r="B135" s="511" t="s">
        <v>13</v>
      </c>
      <c r="C135" s="1413"/>
      <c r="D135" s="1414"/>
      <c r="E135" s="1414"/>
      <c r="F135" s="1415"/>
      <c r="G135" s="75"/>
      <c r="H135" s="75"/>
    </row>
    <row r="136" spans="1:11" ht="12.75">
      <c r="A136" s="1441"/>
      <c r="B136" s="119" t="s">
        <v>839</v>
      </c>
      <c r="C136" s="1359" t="s">
        <v>3</v>
      </c>
      <c r="D136" s="1337">
        <v>796</v>
      </c>
      <c r="E136" s="104"/>
      <c r="F136" s="105">
        <f>D136*E136</f>
        <v>0</v>
      </c>
      <c r="G136" s="75"/>
      <c r="H136" s="75"/>
    </row>
    <row r="137" spans="1:11" s="153" customFormat="1" ht="12.75">
      <c r="A137" s="125" t="s">
        <v>1763</v>
      </c>
      <c r="B137" s="1425" t="s">
        <v>963</v>
      </c>
      <c r="C137" s="1375" t="s">
        <v>3</v>
      </c>
      <c r="D137" s="1337">
        <v>732.4</v>
      </c>
      <c r="E137" s="104"/>
      <c r="F137" s="129">
        <f>D137*E137</f>
        <v>0</v>
      </c>
      <c r="G137" s="152"/>
      <c r="H137" s="152"/>
      <c r="I137" s="152"/>
      <c r="J137" s="152"/>
      <c r="K137" s="152"/>
    </row>
    <row r="138" spans="1:11">
      <c r="A138" s="1360"/>
      <c r="B138" s="1436" t="s">
        <v>964</v>
      </c>
      <c r="C138" s="1437"/>
      <c r="D138" s="1438"/>
      <c r="E138" s="158"/>
      <c r="F138" s="159"/>
      <c r="G138" s="75"/>
      <c r="H138" s="75"/>
    </row>
    <row r="139" spans="1:11" ht="36">
      <c r="A139" s="1361"/>
      <c r="B139" s="1382" t="s">
        <v>965</v>
      </c>
      <c r="C139" s="999"/>
      <c r="D139" s="443"/>
      <c r="E139" s="121"/>
      <c r="F139" s="97"/>
      <c r="G139" s="75"/>
      <c r="H139" s="75"/>
    </row>
    <row r="140" spans="1:11" ht="36">
      <c r="A140" s="1361"/>
      <c r="B140" s="1382" t="s">
        <v>966</v>
      </c>
      <c r="C140" s="1021"/>
      <c r="D140" s="442"/>
      <c r="E140" s="98"/>
      <c r="F140" s="87"/>
      <c r="G140" s="75"/>
      <c r="H140" s="75"/>
    </row>
    <row r="141" spans="1:11" ht="109.5">
      <c r="A141" s="1361"/>
      <c r="B141" s="1442" t="s">
        <v>1770</v>
      </c>
      <c r="C141" s="1439"/>
      <c r="D141" s="442"/>
      <c r="E141" s="98"/>
      <c r="F141" s="87"/>
      <c r="G141" s="75"/>
      <c r="H141" s="75"/>
    </row>
    <row r="142" spans="1:11">
      <c r="A142" s="1443" t="s">
        <v>1784</v>
      </c>
      <c r="B142" s="56" t="s">
        <v>679</v>
      </c>
      <c r="C142" s="1444"/>
      <c r="D142" s="1445"/>
      <c r="E142" s="160"/>
      <c r="F142" s="161"/>
      <c r="G142" s="75"/>
      <c r="H142" s="75"/>
    </row>
    <row r="143" spans="1:11" ht="72.75" customHeight="1">
      <c r="A143" s="1397"/>
      <c r="B143" s="1385" t="s">
        <v>680</v>
      </c>
      <c r="C143" s="1446"/>
      <c r="D143" s="1447"/>
      <c r="E143" s="162"/>
      <c r="F143" s="151"/>
      <c r="G143" s="75"/>
      <c r="H143" s="75"/>
    </row>
    <row r="144" spans="1:11" ht="12.75">
      <c r="A144" s="1397"/>
      <c r="B144" s="511" t="s">
        <v>1132</v>
      </c>
      <c r="C144" s="1448"/>
      <c r="D144" s="1449"/>
      <c r="E144" s="163"/>
      <c r="F144" s="143"/>
      <c r="G144" s="75"/>
      <c r="H144" s="75"/>
    </row>
    <row r="145" spans="1:11" ht="15" customHeight="1">
      <c r="A145" s="1441"/>
      <c r="B145" s="622" t="s">
        <v>670</v>
      </c>
      <c r="C145" s="1359" t="s">
        <v>1</v>
      </c>
      <c r="D145" s="391">
        <v>1669</v>
      </c>
      <c r="E145" s="104"/>
      <c r="F145" s="105">
        <f>D145*E145</f>
        <v>0</v>
      </c>
      <c r="G145" s="75"/>
      <c r="H145" s="75"/>
    </row>
    <row r="146" spans="1:11">
      <c r="A146" s="1360" t="s">
        <v>1785</v>
      </c>
      <c r="B146" s="56" t="s">
        <v>401</v>
      </c>
      <c r="C146" s="980"/>
      <c r="D146" s="443"/>
      <c r="E146" s="121"/>
      <c r="F146" s="97"/>
      <c r="G146" s="75"/>
      <c r="H146" s="75"/>
    </row>
    <row r="147" spans="1:11" ht="37.5" customHeight="1">
      <c r="A147" s="1361"/>
      <c r="B147" s="1382" t="s">
        <v>402</v>
      </c>
      <c r="C147" s="1356"/>
      <c r="D147" s="442"/>
      <c r="E147" s="98"/>
      <c r="F147" s="87"/>
      <c r="G147" s="75"/>
      <c r="H147" s="75"/>
    </row>
    <row r="148" spans="1:11">
      <c r="A148" s="1361"/>
      <c r="B148" s="622" t="s">
        <v>358</v>
      </c>
      <c r="C148" s="983"/>
      <c r="D148" s="723"/>
      <c r="E148" s="101"/>
      <c r="F148" s="94"/>
      <c r="G148" s="75"/>
      <c r="H148" s="75"/>
    </row>
    <row r="149" spans="1:11" ht="15.75" customHeight="1">
      <c r="A149" s="1003" t="s">
        <v>1757</v>
      </c>
      <c r="B149" s="511" t="s">
        <v>826</v>
      </c>
      <c r="C149" s="1359" t="s">
        <v>1</v>
      </c>
      <c r="D149" s="391">
        <v>77.099999999999994</v>
      </c>
      <c r="E149" s="104"/>
      <c r="F149" s="105">
        <f>D149*E149</f>
        <v>0</v>
      </c>
      <c r="G149" s="75"/>
      <c r="H149" s="75"/>
    </row>
    <row r="150" spans="1:11">
      <c r="A150" s="1419" t="s">
        <v>1758</v>
      </c>
      <c r="B150" s="511" t="s">
        <v>13</v>
      </c>
      <c r="C150" s="1434"/>
      <c r="D150" s="1434"/>
      <c r="E150" s="1434"/>
      <c r="F150" s="1435"/>
      <c r="G150" s="75"/>
      <c r="H150" s="75"/>
    </row>
    <row r="151" spans="1:11">
      <c r="A151" s="1441"/>
      <c r="B151" s="119" t="s">
        <v>839</v>
      </c>
      <c r="C151" s="103" t="s">
        <v>1</v>
      </c>
      <c r="D151" s="165">
        <f>(789-303)*2</f>
        <v>972</v>
      </c>
      <c r="E151" s="104"/>
      <c r="F151" s="105">
        <f>D151*E151</f>
        <v>0</v>
      </c>
      <c r="G151" s="75"/>
      <c r="H151" s="75"/>
    </row>
    <row r="152" spans="1:11" s="153" customFormat="1">
      <c r="A152" s="1003" t="s">
        <v>1759</v>
      </c>
      <c r="B152" s="1425" t="s">
        <v>963</v>
      </c>
      <c r="C152" s="1375" t="s">
        <v>1</v>
      </c>
      <c r="D152" s="1450">
        <v>234.51</v>
      </c>
      <c r="E152" s="104"/>
      <c r="F152" s="129">
        <f>D152*E152</f>
        <v>0</v>
      </c>
      <c r="G152" s="152"/>
      <c r="H152" s="152"/>
      <c r="I152" s="152"/>
      <c r="J152" s="152"/>
      <c r="K152" s="152"/>
    </row>
    <row r="153" spans="1:11">
      <c r="A153" s="1360" t="s">
        <v>1786</v>
      </c>
      <c r="B153" s="56" t="s">
        <v>703</v>
      </c>
      <c r="C153" s="1451"/>
      <c r="D153" s="443"/>
      <c r="E153" s="121"/>
      <c r="F153" s="97"/>
    </row>
    <row r="154" spans="1:11" ht="59.25" customHeight="1">
      <c r="A154" s="1361"/>
      <c r="B154" s="657" t="s">
        <v>1729</v>
      </c>
      <c r="C154" s="1356"/>
      <c r="D154" s="442"/>
      <c r="E154" s="98"/>
      <c r="F154" s="87"/>
    </row>
    <row r="155" spans="1:11">
      <c r="A155" s="1361"/>
      <c r="B155" s="622" t="s">
        <v>357</v>
      </c>
      <c r="C155" s="983"/>
      <c r="D155" s="723"/>
      <c r="E155" s="101"/>
      <c r="F155" s="94"/>
    </row>
    <row r="156" spans="1:11">
      <c r="A156" s="1358" t="s">
        <v>1757</v>
      </c>
      <c r="B156" s="511" t="s">
        <v>655</v>
      </c>
      <c r="C156" s="1359" t="s">
        <v>1</v>
      </c>
      <c r="D156" s="669">
        <v>212.55</v>
      </c>
      <c r="E156" s="104"/>
      <c r="F156" s="105">
        <f>D156*E156</f>
        <v>0</v>
      </c>
      <c r="G156" s="75"/>
      <c r="H156" s="75"/>
    </row>
    <row r="157" spans="1:11">
      <c r="A157" s="1358" t="s">
        <v>1758</v>
      </c>
      <c r="B157" s="511" t="s">
        <v>678</v>
      </c>
      <c r="C157" s="1359" t="s">
        <v>1</v>
      </c>
      <c r="D157" s="391">
        <v>194.6</v>
      </c>
      <c r="E157" s="104"/>
      <c r="F157" s="105">
        <f>D157*E157</f>
        <v>0</v>
      </c>
      <c r="G157" s="75"/>
      <c r="H157" s="75"/>
    </row>
    <row r="158" spans="1:11">
      <c r="A158" s="1360" t="s">
        <v>1787</v>
      </c>
      <c r="B158" s="1452" t="s">
        <v>634</v>
      </c>
      <c r="C158" s="1453"/>
      <c r="D158" s="1454"/>
      <c r="E158" s="166"/>
      <c r="F158" s="97"/>
      <c r="G158" s="76"/>
      <c r="H158" s="76"/>
      <c r="I158" s="76"/>
      <c r="J158" s="76"/>
      <c r="K158" s="76"/>
    </row>
    <row r="159" spans="1:11" ht="59.25" customHeight="1">
      <c r="A159" s="1361"/>
      <c r="B159" s="1455" t="s">
        <v>1730</v>
      </c>
      <c r="C159" s="1456"/>
      <c r="D159" s="1457"/>
      <c r="E159" s="167"/>
      <c r="F159" s="87"/>
      <c r="G159" s="76"/>
      <c r="H159" s="76"/>
      <c r="I159" s="76"/>
      <c r="J159" s="76"/>
      <c r="K159" s="76"/>
    </row>
    <row r="160" spans="1:11">
      <c r="A160" s="1363"/>
      <c r="B160" s="1458" t="s">
        <v>635</v>
      </c>
      <c r="C160" s="1459"/>
      <c r="D160" s="1460"/>
      <c r="E160" s="168"/>
      <c r="F160" s="94"/>
      <c r="G160" s="76"/>
      <c r="H160" s="76"/>
      <c r="I160" s="76"/>
      <c r="J160" s="76"/>
      <c r="K160" s="76"/>
    </row>
    <row r="161" spans="1:11">
      <c r="A161" s="1461"/>
      <c r="B161" s="511" t="s">
        <v>13</v>
      </c>
      <c r="C161" s="1017"/>
      <c r="D161" s="582"/>
      <c r="E161" s="9"/>
      <c r="F161" s="169"/>
      <c r="G161" s="75"/>
      <c r="H161" s="75"/>
    </row>
    <row r="162" spans="1:11">
      <c r="A162" s="1003" t="s">
        <v>1757</v>
      </c>
      <c r="B162" s="1362" t="s">
        <v>840</v>
      </c>
      <c r="C162" s="1359" t="s">
        <v>1</v>
      </c>
      <c r="D162" s="669">
        <v>145.32499999999999</v>
      </c>
      <c r="E162" s="104"/>
      <c r="F162" s="105">
        <f>D162*E162</f>
        <v>0</v>
      </c>
      <c r="G162" s="75"/>
      <c r="H162" s="75"/>
    </row>
    <row r="163" spans="1:11">
      <c r="A163" s="1003" t="s">
        <v>1758</v>
      </c>
      <c r="B163" s="1362" t="s">
        <v>829</v>
      </c>
      <c r="C163" s="1359" t="s">
        <v>1</v>
      </c>
      <c r="D163" s="669">
        <f>404.8*0.7</f>
        <v>283.36</v>
      </c>
      <c r="E163" s="104"/>
      <c r="F163" s="105">
        <f>D163*E163</f>
        <v>0</v>
      </c>
      <c r="G163" s="75"/>
      <c r="H163" s="75"/>
    </row>
    <row r="164" spans="1:11">
      <c r="A164" s="1003" t="s">
        <v>1759</v>
      </c>
      <c r="B164" s="1362" t="s">
        <v>830</v>
      </c>
      <c r="C164" s="1359" t="s">
        <v>1</v>
      </c>
      <c r="D164" s="669">
        <f>39*0.2</f>
        <v>7.8000000000000007</v>
      </c>
      <c r="E164" s="104"/>
      <c r="F164" s="105">
        <f>D164*E164</f>
        <v>0</v>
      </c>
      <c r="G164" s="75"/>
      <c r="H164" s="75"/>
    </row>
    <row r="165" spans="1:11">
      <c r="A165" s="1360" t="s">
        <v>1788</v>
      </c>
      <c r="B165" s="56" t="s">
        <v>967</v>
      </c>
      <c r="C165" s="1462"/>
      <c r="D165" s="999"/>
      <c r="E165" s="121"/>
      <c r="F165" s="122"/>
      <c r="G165" s="75"/>
      <c r="H165" s="75"/>
    </row>
    <row r="166" spans="1:11" ht="45.75" customHeight="1">
      <c r="A166" s="1361"/>
      <c r="B166" s="1458" t="s">
        <v>968</v>
      </c>
      <c r="C166" s="1463"/>
      <c r="D166" s="1459"/>
      <c r="E166" s="168"/>
      <c r="F166" s="170"/>
      <c r="G166" s="75"/>
      <c r="H166" s="75"/>
    </row>
    <row r="167" spans="1:11" s="153" customFormat="1">
      <c r="A167" s="1363"/>
      <c r="B167" s="1425" t="s">
        <v>963</v>
      </c>
      <c r="C167" s="1375" t="s">
        <v>1</v>
      </c>
      <c r="D167" s="1450">
        <v>2.15</v>
      </c>
      <c r="E167" s="104"/>
      <c r="F167" s="129">
        <f>D167*E167</f>
        <v>0</v>
      </c>
      <c r="G167" s="152"/>
      <c r="H167" s="152"/>
      <c r="I167" s="152"/>
      <c r="J167" s="152"/>
      <c r="K167" s="152"/>
    </row>
    <row r="168" spans="1:11">
      <c r="A168" s="1403"/>
      <c r="B168" s="642"/>
      <c r="C168" s="1017"/>
      <c r="D168" s="582"/>
      <c r="E168" s="9"/>
      <c r="F168" s="172"/>
    </row>
    <row r="169" spans="1:11" ht="13.5" customHeight="1">
      <c r="A169" s="1390"/>
      <c r="B169" s="1464" t="s">
        <v>403</v>
      </c>
      <c r="C169" s="980"/>
      <c r="D169" s="443"/>
      <c r="E169" s="121"/>
    </row>
    <row r="170" spans="1:11" ht="13.5" customHeight="1">
      <c r="A170" s="1419" t="s">
        <v>1789</v>
      </c>
      <c r="B170" s="56" t="s">
        <v>404</v>
      </c>
      <c r="C170" s="1451"/>
      <c r="D170" s="443"/>
      <c r="E170" s="121"/>
      <c r="F170" s="97"/>
    </row>
    <row r="171" spans="1:11" ht="84" customHeight="1">
      <c r="A171" s="1420"/>
      <c r="B171" s="657" t="s">
        <v>1760</v>
      </c>
      <c r="C171" s="1356"/>
      <c r="D171" s="442"/>
      <c r="E171" s="98"/>
      <c r="F171" s="87"/>
    </row>
    <row r="172" spans="1:11" ht="57.75" customHeight="1">
      <c r="A172" s="1420"/>
      <c r="B172" s="657" t="s">
        <v>17</v>
      </c>
      <c r="C172" s="1356"/>
      <c r="D172" s="442"/>
      <c r="E172" s="98"/>
      <c r="F172" s="87"/>
    </row>
    <row r="173" spans="1:11">
      <c r="A173" s="1441"/>
      <c r="B173" s="1465" t="s">
        <v>360</v>
      </c>
      <c r="C173" s="983"/>
      <c r="D173" s="723"/>
      <c r="E173" s="101"/>
      <c r="F173" s="94"/>
    </row>
    <row r="174" spans="1:11">
      <c r="A174" s="1003" t="s">
        <v>1757</v>
      </c>
      <c r="B174" s="511" t="s">
        <v>826</v>
      </c>
      <c r="C174" s="1359" t="s">
        <v>1</v>
      </c>
      <c r="D174" s="1466">
        <f>20.6</f>
        <v>20.6</v>
      </c>
      <c r="E174" s="104"/>
      <c r="F174" s="105">
        <f>D174*E174</f>
        <v>0</v>
      </c>
      <c r="G174" s="75"/>
      <c r="H174" s="75"/>
    </row>
    <row r="175" spans="1:11">
      <c r="A175" s="1003" t="s">
        <v>1758</v>
      </c>
      <c r="B175" s="511" t="s">
        <v>655</v>
      </c>
      <c r="C175" s="1359" t="s">
        <v>1</v>
      </c>
      <c r="D175" s="669">
        <v>228.2</v>
      </c>
      <c r="E175" s="104"/>
      <c r="F175" s="105">
        <f>D175*E175</f>
        <v>0</v>
      </c>
      <c r="G175" s="75"/>
      <c r="H175" s="75"/>
    </row>
    <row r="176" spans="1:11">
      <c r="A176" s="1003" t="s">
        <v>1759</v>
      </c>
      <c r="B176" s="511" t="s">
        <v>678</v>
      </c>
      <c r="C176" s="1359" t="s">
        <v>1</v>
      </c>
      <c r="D176" s="391">
        <v>291.89999999999998</v>
      </c>
      <c r="E176" s="104"/>
      <c r="F176" s="105">
        <f>D176*E176</f>
        <v>0</v>
      </c>
      <c r="G176" s="75"/>
      <c r="H176" s="75"/>
    </row>
    <row r="177" spans="1:11">
      <c r="A177" s="1467"/>
      <c r="B177" s="511" t="s">
        <v>13</v>
      </c>
      <c r="C177" s="147"/>
      <c r="D177" s="148"/>
      <c r="E177" s="148"/>
      <c r="F177" s="149"/>
      <c r="G177" s="75"/>
      <c r="H177" s="75"/>
    </row>
    <row r="178" spans="1:11">
      <c r="A178" s="1003" t="s">
        <v>1761</v>
      </c>
      <c r="B178" s="1374" t="s">
        <v>840</v>
      </c>
      <c r="C178" s="1359" t="s">
        <v>1</v>
      </c>
      <c r="D178" s="669">
        <f>571.8*0.3</f>
        <v>171.54</v>
      </c>
      <c r="E178" s="104"/>
      <c r="F178" s="105">
        <f>D178*E178</f>
        <v>0</v>
      </c>
      <c r="G178" s="75"/>
      <c r="H178" s="75"/>
    </row>
    <row r="179" spans="1:11">
      <c r="A179" s="1003" t="s">
        <v>1762</v>
      </c>
      <c r="B179" s="1374" t="s">
        <v>828</v>
      </c>
      <c r="C179" s="1359" t="s">
        <v>1</v>
      </c>
      <c r="D179" s="669">
        <f>273*0.3</f>
        <v>81.899999999999991</v>
      </c>
      <c r="E179" s="104"/>
      <c r="F179" s="105">
        <f>D179*E179</f>
        <v>0</v>
      </c>
      <c r="G179" s="75"/>
      <c r="H179" s="75"/>
    </row>
    <row r="180" spans="1:11">
      <c r="A180" s="1003" t="s">
        <v>1763</v>
      </c>
      <c r="B180" s="1374" t="s">
        <v>829</v>
      </c>
      <c r="C180" s="1359" t="s">
        <v>1</v>
      </c>
      <c r="D180" s="669">
        <f>273*0.3</f>
        <v>81.899999999999991</v>
      </c>
      <c r="E180" s="104"/>
      <c r="F180" s="105">
        <f>D180*E180</f>
        <v>0</v>
      </c>
      <c r="G180" s="75"/>
      <c r="H180" s="75"/>
    </row>
    <row r="181" spans="1:11">
      <c r="A181" s="1003" t="s">
        <v>1764</v>
      </c>
      <c r="B181" s="1374" t="s">
        <v>830</v>
      </c>
      <c r="C181" s="1359" t="s">
        <v>1</v>
      </c>
      <c r="D181" s="669">
        <f>571.8*0.3</f>
        <v>171.54</v>
      </c>
      <c r="E181" s="104"/>
      <c r="F181" s="105">
        <f>D181*E181</f>
        <v>0</v>
      </c>
      <c r="G181" s="75"/>
      <c r="H181" s="75"/>
    </row>
    <row r="182" spans="1:11" s="153" customFormat="1">
      <c r="A182" s="1003" t="s">
        <v>1765</v>
      </c>
      <c r="B182" s="1364" t="s">
        <v>963</v>
      </c>
      <c r="C182" s="1375" t="s">
        <v>1</v>
      </c>
      <c r="D182" s="1450">
        <v>299.39999999999998</v>
      </c>
      <c r="E182" s="104"/>
      <c r="F182" s="129">
        <f>D182*E182</f>
        <v>0</v>
      </c>
      <c r="G182" s="152"/>
      <c r="H182" s="152"/>
      <c r="I182" s="152"/>
      <c r="J182" s="152"/>
      <c r="K182" s="152"/>
    </row>
    <row r="183" spans="1:11">
      <c r="A183" s="1419" t="s">
        <v>1790</v>
      </c>
      <c r="B183" s="56" t="s">
        <v>405</v>
      </c>
      <c r="C183" s="979"/>
      <c r="D183" s="443"/>
      <c r="E183" s="121"/>
      <c r="F183" s="97"/>
    </row>
    <row r="184" spans="1:11" ht="57.75" customHeight="1">
      <c r="A184" s="1420"/>
      <c r="B184" s="657" t="s">
        <v>1766</v>
      </c>
      <c r="C184" s="1411"/>
      <c r="D184" s="442"/>
      <c r="E184" s="155"/>
      <c r="F184" s="87"/>
    </row>
    <row r="185" spans="1:11" ht="60" customHeight="1">
      <c r="A185" s="1420"/>
      <c r="B185" s="657" t="s">
        <v>18</v>
      </c>
      <c r="C185" s="1411"/>
      <c r="D185" s="442"/>
      <c r="E185" s="98"/>
      <c r="F185" s="87"/>
    </row>
    <row r="186" spans="1:11" ht="59.25" customHeight="1">
      <c r="A186" s="1420"/>
      <c r="B186" s="657" t="s">
        <v>17</v>
      </c>
      <c r="C186" s="1411"/>
      <c r="D186" s="442"/>
      <c r="E186" s="98"/>
      <c r="F186" s="87"/>
    </row>
    <row r="187" spans="1:11" ht="16.5" customHeight="1">
      <c r="A187" s="1441"/>
      <c r="B187" s="622" t="s">
        <v>359</v>
      </c>
      <c r="C187" s="982"/>
      <c r="D187" s="723"/>
      <c r="E187" s="101"/>
      <c r="F187" s="94"/>
    </row>
    <row r="188" spans="1:11" ht="16.5" customHeight="1">
      <c r="A188" s="1381" t="s">
        <v>1757</v>
      </c>
      <c r="B188" s="622" t="s">
        <v>1767</v>
      </c>
      <c r="C188" s="1359" t="s">
        <v>1</v>
      </c>
      <c r="D188" s="391">
        <v>8</v>
      </c>
      <c r="E188" s="128"/>
      <c r="F188" s="105">
        <f>D188*E188</f>
        <v>0</v>
      </c>
    </row>
    <row r="189" spans="1:11" ht="15.75" customHeight="1">
      <c r="A189" s="1003" t="s">
        <v>1758</v>
      </c>
      <c r="B189" s="511" t="s">
        <v>670</v>
      </c>
      <c r="C189" s="1359" t="s">
        <v>1</v>
      </c>
      <c r="D189" s="391">
        <v>89.55</v>
      </c>
      <c r="E189" s="104"/>
      <c r="F189" s="105">
        <f>D189*E189</f>
        <v>0</v>
      </c>
    </row>
    <row r="190" spans="1:11">
      <c r="A190" s="1468"/>
      <c r="B190" s="1469" t="s">
        <v>555</v>
      </c>
      <c r="C190" s="980"/>
      <c r="D190" s="443"/>
      <c r="E190" s="121"/>
    </row>
    <row r="191" spans="1:11">
      <c r="A191" s="1419" t="s">
        <v>1791</v>
      </c>
      <c r="B191" s="1470" t="s">
        <v>556</v>
      </c>
      <c r="C191" s="1471"/>
      <c r="D191" s="443"/>
      <c r="E191" s="121"/>
      <c r="F191" s="97"/>
    </row>
    <row r="192" spans="1:11" ht="60" customHeight="1">
      <c r="A192" s="1420"/>
      <c r="B192" s="657" t="s">
        <v>1768</v>
      </c>
      <c r="C192" s="1411"/>
      <c r="D192" s="442"/>
      <c r="E192" s="98"/>
      <c r="F192" s="87"/>
    </row>
    <row r="193" spans="1:11">
      <c r="A193" s="1420"/>
      <c r="B193" s="657" t="s">
        <v>557</v>
      </c>
      <c r="C193" s="1411"/>
      <c r="D193" s="442"/>
      <c r="E193" s="98"/>
      <c r="F193" s="87"/>
    </row>
    <row r="194" spans="1:11">
      <c r="A194" s="1441"/>
      <c r="B194" s="622" t="s">
        <v>612</v>
      </c>
      <c r="C194" s="982"/>
      <c r="D194" s="723"/>
      <c r="E194" s="101"/>
      <c r="F194" s="94"/>
    </row>
    <row r="195" spans="1:11">
      <c r="A195" s="1461"/>
      <c r="B195" s="511" t="s">
        <v>13</v>
      </c>
      <c r="C195" s="173"/>
      <c r="D195" s="174"/>
      <c r="E195" s="174"/>
      <c r="F195" s="175"/>
      <c r="G195" s="75"/>
      <c r="H195" s="75"/>
    </row>
    <row r="196" spans="1:11">
      <c r="A196" s="1003" t="s">
        <v>1757</v>
      </c>
      <c r="B196" s="1362" t="s">
        <v>840</v>
      </c>
      <c r="C196" s="1472" t="s">
        <v>1</v>
      </c>
      <c r="D196" s="669">
        <f>571.8*0.15</f>
        <v>85.77</v>
      </c>
      <c r="E196" s="176"/>
      <c r="F196" s="177">
        <f>D196*E196</f>
        <v>0</v>
      </c>
      <c r="G196" s="75"/>
      <c r="H196" s="75"/>
    </row>
    <row r="197" spans="1:11">
      <c r="A197" s="1003" t="s">
        <v>1758</v>
      </c>
      <c r="B197" s="1362" t="s">
        <v>828</v>
      </c>
      <c r="C197" s="1472" t="s">
        <v>1</v>
      </c>
      <c r="D197" s="669">
        <f>273*0.15</f>
        <v>40.949999999999996</v>
      </c>
      <c r="E197" s="176"/>
      <c r="F197" s="177">
        <f>D197*E197</f>
        <v>0</v>
      </c>
      <c r="G197" s="75"/>
      <c r="H197" s="75"/>
    </row>
    <row r="198" spans="1:11">
      <c r="A198" s="1003" t="s">
        <v>1759</v>
      </c>
      <c r="B198" s="1362" t="s">
        <v>829</v>
      </c>
      <c r="C198" s="1472" t="s">
        <v>1</v>
      </c>
      <c r="D198" s="669">
        <f>273*0.15</f>
        <v>40.949999999999996</v>
      </c>
      <c r="E198" s="176"/>
      <c r="F198" s="177">
        <f>D198*E198</f>
        <v>0</v>
      </c>
      <c r="G198" s="75"/>
      <c r="H198" s="75"/>
    </row>
    <row r="199" spans="1:11">
      <c r="A199" s="1003" t="s">
        <v>1761</v>
      </c>
      <c r="B199" s="1362" t="s">
        <v>830</v>
      </c>
      <c r="C199" s="1472" t="s">
        <v>1</v>
      </c>
      <c r="D199" s="669">
        <f>571.8*0.15</f>
        <v>85.77</v>
      </c>
      <c r="E199" s="176"/>
      <c r="F199" s="177">
        <f>D199*E199</f>
        <v>0</v>
      </c>
      <c r="G199" s="75"/>
      <c r="H199" s="75"/>
    </row>
    <row r="200" spans="1:11" s="153" customFormat="1">
      <c r="A200" s="1003" t="s">
        <v>1792</v>
      </c>
      <c r="B200" s="1364" t="s">
        <v>963</v>
      </c>
      <c r="C200" s="1472" t="s">
        <v>1</v>
      </c>
      <c r="D200" s="1450">
        <v>149.69999999999999</v>
      </c>
      <c r="E200" s="104"/>
      <c r="F200" s="129">
        <f>D200*E200</f>
        <v>0</v>
      </c>
      <c r="G200" s="152"/>
      <c r="H200" s="152"/>
      <c r="I200" s="152"/>
      <c r="J200" s="152"/>
      <c r="K200" s="152"/>
    </row>
    <row r="201" spans="1:11">
      <c r="A201" s="1419" t="s">
        <v>1793</v>
      </c>
      <c r="B201" s="56" t="s">
        <v>578</v>
      </c>
      <c r="C201" s="1471"/>
      <c r="D201" s="443"/>
      <c r="E201" s="121"/>
      <c r="F201" s="97"/>
    </row>
    <row r="202" spans="1:11" ht="48" customHeight="1">
      <c r="A202" s="1420"/>
      <c r="B202" s="657" t="s">
        <v>1769</v>
      </c>
      <c r="C202" s="464"/>
      <c r="D202" s="442"/>
      <c r="E202" s="98"/>
      <c r="F202" s="178"/>
    </row>
    <row r="203" spans="1:11">
      <c r="A203" s="1420"/>
      <c r="B203" s="657" t="s">
        <v>557</v>
      </c>
      <c r="C203" s="464"/>
      <c r="D203" s="442"/>
      <c r="E203" s="98"/>
      <c r="F203" s="178"/>
    </row>
    <row r="204" spans="1:11">
      <c r="A204" s="1420"/>
      <c r="B204" s="622" t="s">
        <v>612</v>
      </c>
      <c r="C204" s="1022"/>
      <c r="D204" s="723"/>
      <c r="E204" s="101"/>
      <c r="F204" s="179"/>
    </row>
    <row r="205" spans="1:11">
      <c r="A205" s="1441"/>
      <c r="B205" s="1473" t="s">
        <v>13</v>
      </c>
      <c r="C205" s="1359" t="s">
        <v>1</v>
      </c>
      <c r="D205" s="669">
        <v>209.8</v>
      </c>
      <c r="E205" s="104"/>
      <c r="F205" s="105">
        <f>D205*E205</f>
        <v>0</v>
      </c>
    </row>
    <row r="206" spans="1:11" s="180" customFormat="1">
      <c r="A206" s="586" t="s">
        <v>1794</v>
      </c>
      <c r="B206" s="56" t="s">
        <v>559</v>
      </c>
      <c r="C206" s="1114"/>
      <c r="D206" s="972"/>
      <c r="E206" s="121"/>
      <c r="F206" s="122"/>
      <c r="G206" s="74"/>
      <c r="H206" s="74"/>
      <c r="I206" s="75"/>
      <c r="J206" s="75"/>
      <c r="K206" s="75"/>
    </row>
    <row r="207" spans="1:11" ht="94.5" customHeight="1">
      <c r="A207" s="590"/>
      <c r="B207" s="657" t="s">
        <v>560</v>
      </c>
      <c r="C207" s="1130"/>
      <c r="D207" s="1421"/>
      <c r="E207" s="98"/>
      <c r="F207" s="124"/>
    </row>
    <row r="208" spans="1:11">
      <c r="A208" s="599"/>
      <c r="B208" s="622" t="s">
        <v>561</v>
      </c>
      <c r="C208" s="1116"/>
      <c r="D208" s="1410"/>
      <c r="E208" s="101"/>
      <c r="F208" s="127"/>
    </row>
    <row r="209" spans="1:11">
      <c r="A209" s="1461"/>
      <c r="B209" s="511" t="s">
        <v>13</v>
      </c>
      <c r="C209" s="147"/>
      <c r="D209" s="148"/>
      <c r="E209" s="148"/>
      <c r="F209" s="149"/>
      <c r="G209" s="75"/>
      <c r="H209" s="75"/>
    </row>
    <row r="210" spans="1:11">
      <c r="A210" s="1003" t="s">
        <v>1757</v>
      </c>
      <c r="B210" s="1362" t="s">
        <v>840</v>
      </c>
      <c r="C210" s="1359" t="s">
        <v>3</v>
      </c>
      <c r="D210" s="669">
        <f>190.6*0.6</f>
        <v>114.36</v>
      </c>
      <c r="E210" s="104"/>
      <c r="F210" s="105">
        <f t="shared" ref="F210:F215" si="7">D210*E210</f>
        <v>0</v>
      </c>
      <c r="G210" s="75"/>
      <c r="H210" s="75"/>
    </row>
    <row r="211" spans="1:11">
      <c r="A211" s="1003" t="s">
        <v>1758</v>
      </c>
      <c r="B211" s="1362" t="s">
        <v>828</v>
      </c>
      <c r="C211" s="1359" t="s">
        <v>3</v>
      </c>
      <c r="D211" s="669">
        <f>97*0.6</f>
        <v>58.199999999999996</v>
      </c>
      <c r="E211" s="104"/>
      <c r="F211" s="105">
        <f t="shared" si="7"/>
        <v>0</v>
      </c>
      <c r="G211" s="75"/>
      <c r="H211" s="75"/>
    </row>
    <row r="212" spans="1:11">
      <c r="A212" s="1003" t="s">
        <v>1759</v>
      </c>
      <c r="B212" s="1362" t="s">
        <v>829</v>
      </c>
      <c r="C212" s="1359" t="s">
        <v>3</v>
      </c>
      <c r="D212" s="669">
        <f>97*0.6</f>
        <v>58.199999999999996</v>
      </c>
      <c r="E212" s="104"/>
      <c r="F212" s="105">
        <f t="shared" si="7"/>
        <v>0</v>
      </c>
      <c r="G212" s="75"/>
      <c r="H212" s="75"/>
    </row>
    <row r="213" spans="1:11">
      <c r="A213" s="1003" t="s">
        <v>1761</v>
      </c>
      <c r="B213" s="1362" t="s">
        <v>830</v>
      </c>
      <c r="C213" s="1359" t="s">
        <v>3</v>
      </c>
      <c r="D213" s="669">
        <f>190.6*0.6</f>
        <v>114.36</v>
      </c>
      <c r="E213" s="104"/>
      <c r="F213" s="105">
        <f t="shared" si="7"/>
        <v>0</v>
      </c>
      <c r="G213" s="75"/>
      <c r="H213" s="75"/>
    </row>
    <row r="214" spans="1:11" s="153" customFormat="1">
      <c r="A214" s="1003" t="s">
        <v>1762</v>
      </c>
      <c r="B214" s="1364" t="s">
        <v>963</v>
      </c>
      <c r="C214" s="1375" t="s">
        <v>3</v>
      </c>
      <c r="D214" s="1450">
        <v>128.28</v>
      </c>
      <c r="E214" s="104"/>
      <c r="F214" s="129">
        <f t="shared" si="7"/>
        <v>0</v>
      </c>
      <c r="G214" s="152"/>
      <c r="H214" s="152"/>
      <c r="I214" s="152"/>
      <c r="J214" s="152"/>
      <c r="K214" s="152"/>
    </row>
    <row r="215" spans="1:11">
      <c r="A215" s="1003" t="s">
        <v>1763</v>
      </c>
      <c r="B215" s="511" t="s">
        <v>831</v>
      </c>
      <c r="C215" s="1359" t="s">
        <v>3</v>
      </c>
      <c r="D215" s="669">
        <v>141.9</v>
      </c>
      <c r="E215" s="104"/>
      <c r="F215" s="105">
        <f t="shared" si="7"/>
        <v>0</v>
      </c>
      <c r="G215" s="75"/>
      <c r="H215" s="75"/>
    </row>
    <row r="216" spans="1:11" s="153" customFormat="1">
      <c r="A216" s="586" t="s">
        <v>1795</v>
      </c>
      <c r="B216" s="1470" t="s">
        <v>986</v>
      </c>
      <c r="C216" s="1474"/>
      <c r="D216" s="1475"/>
      <c r="E216" s="130"/>
      <c r="F216" s="181"/>
      <c r="G216" s="152"/>
      <c r="H216" s="152"/>
      <c r="I216" s="152"/>
      <c r="J216" s="152"/>
      <c r="K216" s="152"/>
    </row>
    <row r="217" spans="1:11" s="153" customFormat="1" ht="72.75" customHeight="1">
      <c r="A217" s="590"/>
      <c r="B217" s="1430" t="s">
        <v>969</v>
      </c>
      <c r="C217" s="1476"/>
      <c r="D217" s="1477"/>
      <c r="E217" s="155"/>
      <c r="F217" s="183"/>
      <c r="G217" s="152"/>
      <c r="H217" s="152"/>
      <c r="I217" s="152"/>
      <c r="J217" s="152"/>
      <c r="K217" s="152"/>
    </row>
    <row r="218" spans="1:11" s="153" customFormat="1">
      <c r="A218" s="590"/>
      <c r="B218" s="1478" t="s">
        <v>561</v>
      </c>
      <c r="C218" s="1479"/>
      <c r="D218" s="1480"/>
      <c r="E218" s="132"/>
      <c r="F218" s="184"/>
      <c r="G218" s="152"/>
      <c r="H218" s="152"/>
      <c r="I218" s="152"/>
      <c r="J218" s="152"/>
      <c r="K218" s="152"/>
    </row>
    <row r="219" spans="1:11" s="153" customFormat="1">
      <c r="A219" s="599"/>
      <c r="B219" s="1364" t="s">
        <v>963</v>
      </c>
      <c r="C219" s="1375" t="s">
        <v>3</v>
      </c>
      <c r="D219" s="1450">
        <v>56.7</v>
      </c>
      <c r="E219" s="104"/>
      <c r="F219" s="129">
        <f>D219*E219</f>
        <v>0</v>
      </c>
      <c r="G219" s="152"/>
      <c r="H219" s="152"/>
      <c r="I219" s="152"/>
      <c r="J219" s="152"/>
      <c r="K219" s="152"/>
    </row>
    <row r="220" spans="1:11">
      <c r="B220" s="171"/>
      <c r="D220" s="9"/>
      <c r="E220" s="9"/>
    </row>
    <row r="221" spans="1:11" ht="12.75">
      <c r="A221" s="1400" t="s">
        <v>690</v>
      </c>
      <c r="B221" s="1401" t="s">
        <v>1146</v>
      </c>
      <c r="C221" s="133"/>
      <c r="D221" s="133"/>
      <c r="E221" s="133"/>
      <c r="F221" s="134">
        <f>SUM(F75:F220)</f>
        <v>0</v>
      </c>
    </row>
    <row r="222" spans="1:11">
      <c r="B222" s="185"/>
      <c r="C222" s="186"/>
      <c r="D222" s="187"/>
      <c r="E222" s="187"/>
    </row>
    <row r="223" spans="1:11" ht="12.75">
      <c r="A223" s="627" t="s">
        <v>778</v>
      </c>
      <c r="B223" s="674" t="s">
        <v>406</v>
      </c>
      <c r="C223" s="675"/>
      <c r="D223" s="675"/>
      <c r="E223" s="675"/>
      <c r="F223" s="810"/>
    </row>
    <row r="224" spans="1:11">
      <c r="A224" s="1481"/>
      <c r="B224" s="1482" t="s">
        <v>4</v>
      </c>
      <c r="C224" s="999"/>
      <c r="D224" s="443"/>
      <c r="E224" s="121"/>
    </row>
    <row r="225" spans="1:11" ht="15" customHeight="1">
      <c r="A225" s="1483" t="s">
        <v>1147</v>
      </c>
      <c r="B225" s="1484" t="s">
        <v>408</v>
      </c>
      <c r="C225" s="1485"/>
      <c r="D225" s="1438"/>
      <c r="E225" s="158"/>
      <c r="F225" s="159"/>
    </row>
    <row r="226" spans="1:11">
      <c r="A226" s="1486"/>
      <c r="B226" s="1408" t="s">
        <v>407</v>
      </c>
      <c r="C226" s="464"/>
      <c r="D226" s="442"/>
      <c r="E226" s="98"/>
      <c r="F226" s="87"/>
    </row>
    <row r="227" spans="1:11" ht="56.25">
      <c r="A227" s="1486"/>
      <c r="B227" s="657" t="s">
        <v>719</v>
      </c>
      <c r="C227" s="464"/>
      <c r="D227" s="442"/>
      <c r="E227" s="98"/>
      <c r="F227" s="87"/>
    </row>
    <row r="228" spans="1:11">
      <c r="A228" s="1487"/>
      <c r="B228" s="622" t="s">
        <v>501</v>
      </c>
      <c r="C228" s="1022"/>
      <c r="D228" s="723"/>
      <c r="E228" s="101"/>
      <c r="F228" s="94"/>
    </row>
    <row r="229" spans="1:11" ht="15" customHeight="1">
      <c r="A229" s="1488" t="s">
        <v>1757</v>
      </c>
      <c r="B229" s="511" t="s">
        <v>670</v>
      </c>
      <c r="C229" s="1359" t="s">
        <v>1</v>
      </c>
      <c r="D229" s="391">
        <v>22.92</v>
      </c>
      <c r="E229" s="104"/>
      <c r="F229" s="105">
        <f>D229*E229</f>
        <v>0</v>
      </c>
      <c r="G229" s="75"/>
      <c r="H229" s="75"/>
    </row>
    <row r="230" spans="1:11" ht="15" customHeight="1">
      <c r="A230" s="1488" t="s">
        <v>1758</v>
      </c>
      <c r="B230" s="1489" t="s">
        <v>655</v>
      </c>
      <c r="C230" s="1359" t="s">
        <v>1</v>
      </c>
      <c r="D230" s="391">
        <v>6.05</v>
      </c>
      <c r="E230" s="104"/>
      <c r="F230" s="38">
        <f>D230*E230</f>
        <v>0</v>
      </c>
      <c r="G230" s="75"/>
      <c r="H230" s="75"/>
    </row>
    <row r="231" spans="1:11">
      <c r="A231" s="1488" t="s">
        <v>1759</v>
      </c>
      <c r="B231" s="511" t="s">
        <v>826</v>
      </c>
      <c r="C231" s="1490" t="s">
        <v>1</v>
      </c>
      <c r="D231" s="1491">
        <v>10.08</v>
      </c>
      <c r="E231" s="188"/>
      <c r="F231" s="189">
        <f>D231*E231</f>
        <v>0</v>
      </c>
      <c r="G231" s="75"/>
      <c r="H231" s="75"/>
    </row>
    <row r="232" spans="1:11">
      <c r="A232" s="1492" t="s">
        <v>1761</v>
      </c>
      <c r="B232" s="511" t="s">
        <v>13</v>
      </c>
      <c r="C232" s="147"/>
      <c r="D232" s="148"/>
      <c r="E232" s="148"/>
      <c r="F232" s="149"/>
      <c r="G232" s="75"/>
      <c r="H232" s="75"/>
    </row>
    <row r="233" spans="1:11">
      <c r="A233" s="1493"/>
      <c r="B233" s="1374" t="s">
        <v>839</v>
      </c>
      <c r="C233" s="1494" t="s">
        <v>1</v>
      </c>
      <c r="D233" s="1495">
        <f>334.33 * 1 + 20.7 * 0.3</f>
        <v>340.53999999999996</v>
      </c>
      <c r="E233" s="190"/>
      <c r="F233" s="191">
        <f>D233*E233</f>
        <v>0</v>
      </c>
      <c r="G233" s="75"/>
      <c r="H233" s="75"/>
    </row>
    <row r="234" spans="1:11">
      <c r="A234" s="1419" t="s">
        <v>1148</v>
      </c>
      <c r="B234" s="56" t="s">
        <v>1026</v>
      </c>
      <c r="C234" s="1020"/>
      <c r="D234" s="443"/>
      <c r="E234" s="121"/>
      <c r="F234" s="192"/>
      <c r="G234" s="75"/>
      <c r="H234" s="75"/>
    </row>
    <row r="235" spans="1:11" ht="46.5" customHeight="1">
      <c r="A235" s="1420"/>
      <c r="B235" s="657" t="s">
        <v>719</v>
      </c>
      <c r="C235" s="464"/>
      <c r="D235" s="442"/>
      <c r="E235" s="98"/>
      <c r="F235" s="87"/>
    </row>
    <row r="236" spans="1:11">
      <c r="A236" s="1420"/>
      <c r="B236" s="622" t="s">
        <v>501</v>
      </c>
      <c r="C236" s="1022"/>
      <c r="D236" s="723"/>
      <c r="E236" s="101"/>
      <c r="F236" s="94"/>
    </row>
    <row r="237" spans="1:11" s="153" customFormat="1">
      <c r="A237" s="1441"/>
      <c r="B237" s="1364" t="s">
        <v>963</v>
      </c>
      <c r="C237" s="1375" t="s">
        <v>1</v>
      </c>
      <c r="D237" s="1450">
        <v>24.22</v>
      </c>
      <c r="E237" s="104"/>
      <c r="F237" s="129">
        <f>D237*E237</f>
        <v>0</v>
      </c>
      <c r="G237" s="152"/>
      <c r="H237" s="152"/>
      <c r="I237" s="152"/>
      <c r="J237" s="152"/>
      <c r="K237" s="152"/>
    </row>
    <row r="238" spans="1:11" ht="12.75" customHeight="1">
      <c r="A238" s="1419" t="s">
        <v>1149</v>
      </c>
      <c r="B238" s="511" t="s">
        <v>443</v>
      </c>
      <c r="C238" s="1496"/>
      <c r="D238" s="1437"/>
      <c r="E238" s="158"/>
      <c r="F238" s="193"/>
    </row>
    <row r="239" spans="1:11">
      <c r="A239" s="1420"/>
      <c r="B239" s="1408" t="s">
        <v>558</v>
      </c>
      <c r="C239" s="1497"/>
      <c r="D239" s="999"/>
      <c r="E239" s="121"/>
      <c r="F239" s="122"/>
    </row>
    <row r="240" spans="1:11" ht="48.75" customHeight="1">
      <c r="A240" s="1420"/>
      <c r="B240" s="1498" t="s">
        <v>409</v>
      </c>
      <c r="C240" s="1499"/>
      <c r="D240" s="1021"/>
      <c r="E240" s="98"/>
      <c r="F240" s="124"/>
    </row>
    <row r="241" spans="1:11">
      <c r="A241" s="1420"/>
      <c r="B241" s="622" t="s">
        <v>361</v>
      </c>
      <c r="C241" s="1398"/>
      <c r="D241" s="1001"/>
      <c r="E241" s="101"/>
      <c r="F241" s="127"/>
    </row>
    <row r="242" spans="1:11">
      <c r="A242" s="1441"/>
      <c r="B242" s="511" t="s">
        <v>670</v>
      </c>
      <c r="C242" s="1359" t="s">
        <v>1</v>
      </c>
      <c r="D242" s="391">
        <v>33.71</v>
      </c>
      <c r="E242" s="104"/>
      <c r="F242" s="105">
        <f>D242*E242</f>
        <v>0</v>
      </c>
    </row>
    <row r="243" spans="1:11" s="198" customFormat="1">
      <c r="A243" s="1376" t="s">
        <v>1150</v>
      </c>
      <c r="B243" s="56" t="s">
        <v>1027</v>
      </c>
      <c r="C243" s="1500"/>
      <c r="D243" s="1501"/>
      <c r="E243" s="194"/>
      <c r="F243" s="195"/>
      <c r="G243" s="196"/>
      <c r="H243" s="196"/>
      <c r="I243" s="197"/>
      <c r="J243" s="197"/>
      <c r="K243" s="197"/>
    </row>
    <row r="244" spans="1:11" ht="56.25">
      <c r="A244" s="1376"/>
      <c r="B244" s="657" t="s">
        <v>1028</v>
      </c>
      <c r="C244" s="1499"/>
      <c r="D244" s="1021"/>
      <c r="E244" s="98"/>
      <c r="F244" s="124"/>
    </row>
    <row r="245" spans="1:11" s="203" customFormat="1" ht="22.5">
      <c r="A245" s="1376"/>
      <c r="B245" s="657" t="s">
        <v>1029</v>
      </c>
      <c r="C245" s="1502"/>
      <c r="D245" s="1503"/>
      <c r="E245" s="199"/>
      <c r="F245" s="200"/>
      <c r="G245" s="201"/>
      <c r="H245" s="201"/>
      <c r="I245" s="202"/>
      <c r="J245" s="202"/>
      <c r="K245" s="202"/>
    </row>
    <row r="246" spans="1:11" s="203" customFormat="1">
      <c r="A246" s="1376"/>
      <c r="B246" s="622" t="s">
        <v>361</v>
      </c>
      <c r="C246" s="1504"/>
      <c r="D246" s="1505"/>
      <c r="E246" s="204"/>
      <c r="F246" s="205"/>
      <c r="G246" s="201"/>
      <c r="H246" s="201"/>
      <c r="I246" s="202"/>
      <c r="J246" s="202"/>
      <c r="K246" s="202"/>
    </row>
    <row r="247" spans="1:11">
      <c r="A247" s="1488" t="s">
        <v>1757</v>
      </c>
      <c r="B247" s="1364" t="s">
        <v>963</v>
      </c>
      <c r="C247" s="1359" t="s">
        <v>663</v>
      </c>
      <c r="D247" s="391">
        <v>27.04</v>
      </c>
      <c r="E247" s="104"/>
      <c r="F247" s="105">
        <f>D247*E247</f>
        <v>0</v>
      </c>
    </row>
    <row r="248" spans="1:11">
      <c r="A248" s="1488" t="s">
        <v>1758</v>
      </c>
      <c r="B248" s="1489" t="s">
        <v>655</v>
      </c>
      <c r="C248" s="1359" t="s">
        <v>663</v>
      </c>
      <c r="D248" s="391">
        <v>8.1199999999999992</v>
      </c>
      <c r="E248" s="104"/>
      <c r="F248" s="105">
        <f>D248*E248</f>
        <v>0</v>
      </c>
    </row>
    <row r="249" spans="1:11">
      <c r="A249" s="1481"/>
      <c r="B249" s="1506" t="s">
        <v>502</v>
      </c>
      <c r="C249" s="1507"/>
      <c r="D249" s="1438"/>
      <c r="E249" s="158"/>
      <c r="F249" s="159"/>
    </row>
    <row r="250" spans="1:11">
      <c r="A250" s="1508" t="s">
        <v>1148</v>
      </c>
      <c r="B250" s="511" t="s">
        <v>503</v>
      </c>
      <c r="C250" s="1507"/>
      <c r="D250" s="1438"/>
      <c r="E250" s="158"/>
      <c r="F250" s="159"/>
    </row>
    <row r="251" spans="1:11">
      <c r="A251" s="1509"/>
      <c r="B251" s="1510" t="s">
        <v>504</v>
      </c>
      <c r="C251" s="980"/>
      <c r="D251" s="443"/>
      <c r="E251" s="121"/>
      <c r="F251" s="97"/>
    </row>
    <row r="252" spans="1:11" ht="56.25">
      <c r="A252" s="1509"/>
      <c r="B252" s="1430" t="s">
        <v>805</v>
      </c>
      <c r="C252" s="1356"/>
      <c r="D252" s="442"/>
      <c r="E252" s="98"/>
      <c r="F252" s="206"/>
    </row>
    <row r="253" spans="1:11">
      <c r="A253" s="1511"/>
      <c r="B253" s="622" t="s">
        <v>361</v>
      </c>
      <c r="C253" s="1356"/>
      <c r="D253" s="442"/>
      <c r="E253" s="98"/>
      <c r="F253" s="87"/>
    </row>
    <row r="254" spans="1:11">
      <c r="A254" s="1467"/>
      <c r="B254" s="587" t="s">
        <v>670</v>
      </c>
      <c r="C254" s="1512"/>
      <c r="D254" s="1513"/>
      <c r="E254" s="207"/>
      <c r="F254" s="208"/>
    </row>
    <row r="255" spans="1:11">
      <c r="A255" s="1381" t="s">
        <v>1796</v>
      </c>
      <c r="B255" s="622" t="s">
        <v>1063</v>
      </c>
      <c r="C255" s="1494" t="s">
        <v>1</v>
      </c>
      <c r="D255" s="519">
        <v>351</v>
      </c>
      <c r="E255" s="190"/>
      <c r="F255" s="191">
        <f t="shared" ref="F255:F260" si="8">D255*E255</f>
        <v>0</v>
      </c>
    </row>
    <row r="256" spans="1:11" ht="14.25" customHeight="1">
      <c r="A256" s="1003" t="s">
        <v>1797</v>
      </c>
      <c r="B256" s="1362" t="s">
        <v>6</v>
      </c>
      <c r="C256" s="1359" t="s">
        <v>3</v>
      </c>
      <c r="D256" s="391">
        <v>1278.25</v>
      </c>
      <c r="E256" s="104"/>
      <c r="F256" s="105">
        <f t="shared" si="8"/>
        <v>0</v>
      </c>
    </row>
    <row r="257" spans="1:11">
      <c r="A257" s="1003" t="s">
        <v>1798</v>
      </c>
      <c r="B257" s="511" t="s">
        <v>1062</v>
      </c>
      <c r="C257" s="1359" t="s">
        <v>1</v>
      </c>
      <c r="D257" s="391">
        <v>27</v>
      </c>
      <c r="E257" s="104"/>
      <c r="F257" s="105">
        <f t="shared" si="8"/>
        <v>0</v>
      </c>
    </row>
    <row r="258" spans="1:11" ht="14.25" customHeight="1">
      <c r="A258" s="1003" t="s">
        <v>1799</v>
      </c>
      <c r="B258" s="1362" t="s">
        <v>6</v>
      </c>
      <c r="C258" s="1359" t="s">
        <v>3</v>
      </c>
      <c r="D258" s="391">
        <v>132.6</v>
      </c>
      <c r="E258" s="104"/>
      <c r="F258" s="105">
        <f t="shared" si="8"/>
        <v>0</v>
      </c>
    </row>
    <row r="259" spans="1:11" ht="14.25" customHeight="1">
      <c r="A259" s="1003" t="s">
        <v>1800</v>
      </c>
      <c r="B259" s="511" t="s">
        <v>1065</v>
      </c>
      <c r="C259" s="1359" t="s">
        <v>1</v>
      </c>
      <c r="D259" s="391">
        <v>177.5</v>
      </c>
      <c r="E259" s="104"/>
      <c r="F259" s="105">
        <f t="shared" si="8"/>
        <v>0</v>
      </c>
    </row>
    <row r="260" spans="1:11" ht="14.25" customHeight="1">
      <c r="A260" s="1003" t="s">
        <v>1801</v>
      </c>
      <c r="B260" s="1374" t="s">
        <v>6</v>
      </c>
      <c r="C260" s="1490" t="s">
        <v>3</v>
      </c>
      <c r="D260" s="1491">
        <v>678.24</v>
      </c>
      <c r="E260" s="188"/>
      <c r="F260" s="189">
        <f t="shared" si="8"/>
        <v>0</v>
      </c>
    </row>
    <row r="261" spans="1:11" ht="14.25" customHeight="1">
      <c r="A261" s="1003"/>
      <c r="B261" s="1506" t="s">
        <v>655</v>
      </c>
      <c r="C261" s="147"/>
      <c r="D261" s="148"/>
      <c r="E261" s="148"/>
      <c r="F261" s="149"/>
    </row>
    <row r="262" spans="1:11">
      <c r="A262" s="1003" t="s">
        <v>1806</v>
      </c>
      <c r="B262" s="511" t="s">
        <v>1064</v>
      </c>
      <c r="C262" s="1494" t="s">
        <v>1</v>
      </c>
      <c r="D262" s="519">
        <v>30</v>
      </c>
      <c r="E262" s="190"/>
      <c r="F262" s="191">
        <f t="shared" ref="F262:F263" si="9">D262*E262</f>
        <v>0</v>
      </c>
    </row>
    <row r="263" spans="1:11">
      <c r="A263" s="1003" t="s">
        <v>1807</v>
      </c>
      <c r="B263" s="1362" t="s">
        <v>6</v>
      </c>
      <c r="C263" s="1359" t="s">
        <v>3</v>
      </c>
      <c r="D263" s="391">
        <v>129.55000000000001</v>
      </c>
      <c r="E263" s="104"/>
      <c r="F263" s="105">
        <f t="shared" si="9"/>
        <v>0</v>
      </c>
    </row>
    <row r="264" spans="1:11">
      <c r="A264" s="1003" t="s">
        <v>1803</v>
      </c>
      <c r="B264" s="511" t="s">
        <v>1062</v>
      </c>
      <c r="C264" s="1359" t="s">
        <v>1</v>
      </c>
      <c r="D264" s="391">
        <v>3</v>
      </c>
      <c r="E264" s="104"/>
      <c r="F264" s="105">
        <f>D264*E264</f>
        <v>0</v>
      </c>
    </row>
    <row r="265" spans="1:11">
      <c r="A265" s="1003" t="s">
        <v>1802</v>
      </c>
      <c r="B265" s="1362" t="s">
        <v>6</v>
      </c>
      <c r="C265" s="1359" t="s">
        <v>3</v>
      </c>
      <c r="D265" s="391">
        <v>13.25</v>
      </c>
      <c r="E265" s="104"/>
      <c r="F265" s="105">
        <f>D265*E265</f>
        <v>0</v>
      </c>
    </row>
    <row r="266" spans="1:11">
      <c r="A266" s="1003" t="s">
        <v>1804</v>
      </c>
      <c r="B266" s="511" t="s">
        <v>1065</v>
      </c>
      <c r="C266" s="1359" t="s">
        <v>1</v>
      </c>
      <c r="D266" s="391">
        <v>25</v>
      </c>
      <c r="E266" s="104"/>
      <c r="F266" s="105">
        <f>D266*E266</f>
        <v>0</v>
      </c>
    </row>
    <row r="267" spans="1:11">
      <c r="A267" s="1003" t="s">
        <v>1805</v>
      </c>
      <c r="B267" s="1362" t="s">
        <v>6</v>
      </c>
      <c r="C267" s="1359" t="s">
        <v>3</v>
      </c>
      <c r="D267" s="391">
        <v>104</v>
      </c>
      <c r="E267" s="104"/>
      <c r="F267" s="105">
        <f>D267*E267</f>
        <v>0</v>
      </c>
    </row>
    <row r="268" spans="1:11">
      <c r="A268" s="1419" t="s">
        <v>1149</v>
      </c>
      <c r="B268" s="1514" t="s">
        <v>505</v>
      </c>
      <c r="C268" s="979"/>
      <c r="D268" s="443"/>
      <c r="E268" s="121"/>
      <c r="F268" s="97"/>
    </row>
    <row r="269" spans="1:11" s="212" customFormat="1" ht="45">
      <c r="A269" s="1420"/>
      <c r="B269" s="1430" t="s">
        <v>804</v>
      </c>
      <c r="C269" s="1431"/>
      <c r="D269" s="1477"/>
      <c r="E269" s="182"/>
      <c r="F269" s="209"/>
      <c r="G269" s="210"/>
      <c r="H269" s="210"/>
      <c r="I269" s="211"/>
      <c r="J269" s="211"/>
      <c r="K269" s="211"/>
    </row>
    <row r="270" spans="1:11" s="146" customFormat="1">
      <c r="A270" s="1441"/>
      <c r="B270" s="622" t="s">
        <v>361</v>
      </c>
      <c r="C270" s="982"/>
      <c r="D270" s="1410"/>
      <c r="E270" s="142"/>
      <c r="F270" s="143"/>
      <c r="G270" s="144"/>
      <c r="H270" s="144"/>
      <c r="I270" s="145"/>
      <c r="J270" s="145"/>
      <c r="K270" s="145"/>
    </row>
    <row r="271" spans="1:11" ht="14.25" customHeight="1">
      <c r="A271" s="1003"/>
      <c r="B271" s="1506" t="s">
        <v>506</v>
      </c>
      <c r="C271" s="1512"/>
      <c r="D271" s="1513"/>
      <c r="E271" s="207"/>
      <c r="F271" s="208"/>
    </row>
    <row r="272" spans="1:11">
      <c r="A272" s="1381" t="s">
        <v>1796</v>
      </c>
      <c r="B272" s="1473" t="s">
        <v>670</v>
      </c>
      <c r="C272" s="1359" t="s">
        <v>1</v>
      </c>
      <c r="D272" s="391">
        <v>43.92</v>
      </c>
      <c r="E272" s="104"/>
      <c r="F272" s="105">
        <f t="shared" ref="F272:F280" si="10">D272*E272</f>
        <v>0</v>
      </c>
    </row>
    <row r="273" spans="1:11">
      <c r="A273" s="1003" t="s">
        <v>1797</v>
      </c>
      <c r="B273" s="1362" t="s">
        <v>6</v>
      </c>
      <c r="C273" s="1359" t="s">
        <v>3</v>
      </c>
      <c r="D273" s="391">
        <v>200.17</v>
      </c>
      <c r="E273" s="104"/>
      <c r="F273" s="105">
        <f t="shared" si="10"/>
        <v>0</v>
      </c>
    </row>
    <row r="274" spans="1:11">
      <c r="A274" s="1381" t="s">
        <v>1798</v>
      </c>
      <c r="B274" s="1473" t="s">
        <v>655</v>
      </c>
      <c r="C274" s="1359" t="s">
        <v>1</v>
      </c>
      <c r="D274" s="391">
        <v>27</v>
      </c>
      <c r="E274" s="104"/>
      <c r="F274" s="105">
        <f t="shared" si="10"/>
        <v>0</v>
      </c>
    </row>
    <row r="275" spans="1:11">
      <c r="A275" s="1003" t="s">
        <v>1799</v>
      </c>
      <c r="B275" s="1362" t="s">
        <v>6</v>
      </c>
      <c r="C275" s="1490" t="s">
        <v>3</v>
      </c>
      <c r="D275" s="1491">
        <v>122.95</v>
      </c>
      <c r="E275" s="188"/>
      <c r="F275" s="189">
        <f t="shared" si="10"/>
        <v>0</v>
      </c>
    </row>
    <row r="276" spans="1:11" ht="13.5" customHeight="1">
      <c r="A276" s="1003"/>
      <c r="B276" s="1506" t="s">
        <v>507</v>
      </c>
      <c r="C276" s="1515"/>
      <c r="D276" s="1516"/>
      <c r="E276" s="213"/>
      <c r="F276" s="214"/>
    </row>
    <row r="277" spans="1:11">
      <c r="A277" s="1003" t="s">
        <v>1800</v>
      </c>
      <c r="B277" s="1473" t="s">
        <v>841</v>
      </c>
      <c r="C277" s="1494" t="s">
        <v>1</v>
      </c>
      <c r="D277" s="519">
        <v>3.36</v>
      </c>
      <c r="E277" s="190"/>
      <c r="F277" s="191">
        <f t="shared" si="10"/>
        <v>0</v>
      </c>
    </row>
    <row r="278" spans="1:11">
      <c r="A278" s="1003" t="s">
        <v>1801</v>
      </c>
      <c r="B278" s="1362" t="s">
        <v>6</v>
      </c>
      <c r="C278" s="1490" t="s">
        <v>3</v>
      </c>
      <c r="D278" s="1491">
        <v>16.8</v>
      </c>
      <c r="E278" s="188"/>
      <c r="F278" s="189">
        <f t="shared" si="10"/>
        <v>0</v>
      </c>
    </row>
    <row r="279" spans="1:11">
      <c r="A279" s="1003"/>
      <c r="B279" s="1506" t="s">
        <v>783</v>
      </c>
      <c r="C279" s="1517"/>
      <c r="D279" s="1518"/>
      <c r="E279" s="215"/>
      <c r="F279" s="216"/>
    </row>
    <row r="280" spans="1:11" s="219" customFormat="1">
      <c r="A280" s="1003" t="s">
        <v>1806</v>
      </c>
      <c r="B280" s="1519" t="s">
        <v>13</v>
      </c>
      <c r="C280" s="1494" t="s">
        <v>1</v>
      </c>
      <c r="D280" s="519">
        <v>174.43</v>
      </c>
      <c r="E280" s="190"/>
      <c r="F280" s="191">
        <f t="shared" si="10"/>
        <v>0</v>
      </c>
      <c r="G280" s="217"/>
      <c r="H280" s="217"/>
      <c r="I280" s="218"/>
      <c r="J280" s="218"/>
      <c r="K280" s="218"/>
    </row>
    <row r="281" spans="1:11">
      <c r="A281" s="1003" t="s">
        <v>1807</v>
      </c>
      <c r="B281" s="1362" t="s">
        <v>6</v>
      </c>
      <c r="C281" s="1359" t="s">
        <v>3</v>
      </c>
      <c r="D281" s="391">
        <v>233</v>
      </c>
      <c r="E281" s="104"/>
      <c r="F281" s="105">
        <f>D281*E281</f>
        <v>0</v>
      </c>
    </row>
    <row r="282" spans="1:11">
      <c r="A282" s="1520" t="s">
        <v>1150</v>
      </c>
      <c r="B282" s="1506" t="s">
        <v>623</v>
      </c>
      <c r="C282" s="1485"/>
      <c r="D282" s="1438"/>
      <c r="E282" s="158"/>
      <c r="F282" s="159"/>
    </row>
    <row r="283" spans="1:11">
      <c r="A283" s="1419" t="s">
        <v>1151</v>
      </c>
      <c r="B283" s="1521" t="s">
        <v>722</v>
      </c>
      <c r="C283" s="1522"/>
      <c r="D283" s="1523"/>
      <c r="E283" s="220"/>
      <c r="F283" s="97"/>
      <c r="G283" s="76"/>
      <c r="H283" s="76"/>
      <c r="I283" s="76"/>
      <c r="J283" s="76"/>
      <c r="K283" s="76"/>
    </row>
    <row r="284" spans="1:11" s="146" customFormat="1" ht="45">
      <c r="A284" s="1420"/>
      <c r="B284" s="1524" t="s">
        <v>989</v>
      </c>
      <c r="C284" s="1525"/>
      <c r="D284" s="1457"/>
      <c r="E284" s="167"/>
      <c r="F284" s="209"/>
    </row>
    <row r="285" spans="1:11">
      <c r="A285" s="1441"/>
      <c r="B285" s="626" t="s">
        <v>624</v>
      </c>
      <c r="C285" s="1526"/>
      <c r="D285" s="1527"/>
      <c r="E285" s="221"/>
      <c r="F285" s="87"/>
      <c r="G285" s="76"/>
      <c r="H285" s="76"/>
      <c r="I285" s="76"/>
      <c r="J285" s="76"/>
      <c r="K285" s="76"/>
    </row>
    <row r="286" spans="1:11">
      <c r="A286" s="1003" t="s">
        <v>1151</v>
      </c>
      <c r="B286" s="1489" t="s">
        <v>13</v>
      </c>
      <c r="C286" s="1528"/>
      <c r="D286" s="1529"/>
      <c r="E286" s="222"/>
      <c r="F286" s="223"/>
      <c r="G286" s="76"/>
      <c r="H286" s="76"/>
      <c r="I286" s="76"/>
      <c r="J286" s="76"/>
      <c r="K286" s="76"/>
    </row>
    <row r="287" spans="1:11">
      <c r="A287" s="1419" t="s">
        <v>1153</v>
      </c>
      <c r="B287" s="511" t="s">
        <v>723</v>
      </c>
      <c r="C287" s="1530" t="s">
        <v>1</v>
      </c>
      <c r="D287" s="1531">
        <v>2.58</v>
      </c>
      <c r="E287" s="190"/>
      <c r="F287" s="191">
        <f>D287*E287</f>
        <v>0</v>
      </c>
      <c r="G287" s="76"/>
      <c r="H287" s="76"/>
      <c r="I287" s="76"/>
      <c r="J287" s="76"/>
      <c r="K287" s="76"/>
    </row>
    <row r="288" spans="1:11">
      <c r="A288" s="1441"/>
      <c r="B288" s="1362" t="s">
        <v>6</v>
      </c>
      <c r="C288" s="1120" t="s">
        <v>3</v>
      </c>
      <c r="D288" s="610">
        <v>4.9800000000000004</v>
      </c>
      <c r="E288" s="104"/>
      <c r="F288" s="105">
        <f>D288*E288</f>
        <v>0</v>
      </c>
      <c r="G288" s="76"/>
      <c r="H288" s="76"/>
      <c r="I288" s="76"/>
      <c r="J288" s="76"/>
      <c r="K288" s="76"/>
    </row>
    <row r="289" spans="1:11">
      <c r="A289" s="1419" t="s">
        <v>1154</v>
      </c>
      <c r="B289" s="511" t="s">
        <v>724</v>
      </c>
      <c r="C289" s="1120" t="s">
        <v>1</v>
      </c>
      <c r="D289" s="610">
        <v>8.4</v>
      </c>
      <c r="E289" s="104"/>
      <c r="F289" s="105">
        <f>D289*E289</f>
        <v>0</v>
      </c>
      <c r="G289" s="76"/>
      <c r="H289" s="76"/>
      <c r="I289" s="76"/>
      <c r="J289" s="76"/>
      <c r="K289" s="76"/>
    </row>
    <row r="290" spans="1:11">
      <c r="A290" s="1441"/>
      <c r="B290" s="1362" t="s">
        <v>6</v>
      </c>
      <c r="C290" s="1120" t="s">
        <v>3</v>
      </c>
      <c r="D290" s="610">
        <v>14.95</v>
      </c>
      <c r="E290" s="104"/>
      <c r="F290" s="105">
        <f>D290*E290</f>
        <v>0</v>
      </c>
      <c r="G290" s="76"/>
      <c r="H290" s="76"/>
      <c r="I290" s="76"/>
      <c r="J290" s="76"/>
      <c r="K290" s="76"/>
    </row>
    <row r="291" spans="1:11">
      <c r="A291" s="1419" t="s">
        <v>1152</v>
      </c>
      <c r="B291" s="56" t="s">
        <v>988</v>
      </c>
      <c r="C291" s="1134"/>
      <c r="D291" s="621"/>
      <c r="E291" s="121"/>
      <c r="F291" s="122"/>
      <c r="G291" s="76"/>
      <c r="H291" s="76"/>
      <c r="I291" s="76"/>
      <c r="J291" s="76"/>
      <c r="K291" s="76"/>
    </row>
    <row r="292" spans="1:11" ht="67.5">
      <c r="A292" s="1420"/>
      <c r="B292" s="657" t="s">
        <v>990</v>
      </c>
      <c r="C292" s="1532"/>
      <c r="D292" s="676"/>
      <c r="E292" s="98"/>
      <c r="F292" s="124"/>
      <c r="G292" s="76"/>
      <c r="H292" s="76"/>
      <c r="I292" s="76"/>
      <c r="J292" s="76"/>
      <c r="K292" s="76"/>
    </row>
    <row r="293" spans="1:11">
      <c r="A293" s="1441"/>
      <c r="B293" s="622" t="s">
        <v>624</v>
      </c>
      <c r="C293" s="1532"/>
      <c r="D293" s="676"/>
      <c r="E293" s="98"/>
      <c r="F293" s="124"/>
      <c r="G293" s="76"/>
      <c r="H293" s="76"/>
      <c r="I293" s="76"/>
      <c r="J293" s="76"/>
      <c r="K293" s="76"/>
    </row>
    <row r="294" spans="1:11" s="153" customFormat="1">
      <c r="A294" s="1492" t="s">
        <v>1155</v>
      </c>
      <c r="B294" s="1425" t="s">
        <v>963</v>
      </c>
      <c r="C294" s="1533"/>
      <c r="D294" s="1534"/>
      <c r="E294" s="224"/>
      <c r="F294" s="225"/>
      <c r="G294" s="152"/>
      <c r="H294" s="152"/>
      <c r="I294" s="152"/>
      <c r="J294" s="152"/>
      <c r="K294" s="152"/>
    </row>
    <row r="295" spans="1:11">
      <c r="A295" s="1493"/>
      <c r="B295" s="1535" t="s">
        <v>92</v>
      </c>
      <c r="C295" s="1494" t="s">
        <v>1</v>
      </c>
      <c r="D295" s="1536">
        <v>35.28</v>
      </c>
      <c r="E295" s="190"/>
      <c r="F295" s="191">
        <f>D295*E295</f>
        <v>0</v>
      </c>
      <c r="G295" s="75"/>
      <c r="H295" s="75"/>
    </row>
    <row r="296" spans="1:11">
      <c r="A296" s="1419" t="s">
        <v>1159</v>
      </c>
      <c r="B296" s="1408" t="s">
        <v>625</v>
      </c>
      <c r="C296" s="1462"/>
      <c r="D296" s="487"/>
      <c r="E296" s="121"/>
      <c r="F296" s="122"/>
    </row>
    <row r="297" spans="1:11" s="153" customFormat="1" ht="45">
      <c r="A297" s="1420"/>
      <c r="B297" s="1524" t="s">
        <v>803</v>
      </c>
      <c r="C297" s="1537"/>
      <c r="D297" s="1538"/>
      <c r="E297" s="226"/>
      <c r="F297" s="227"/>
    </row>
    <row r="298" spans="1:11">
      <c r="A298" s="1441"/>
      <c r="B298" s="626" t="s">
        <v>626</v>
      </c>
      <c r="C298" s="1463"/>
      <c r="D298" s="624"/>
      <c r="E298" s="228"/>
      <c r="F298" s="229"/>
      <c r="G298" s="76"/>
      <c r="H298" s="76"/>
      <c r="I298" s="76"/>
      <c r="J298" s="76"/>
      <c r="K298" s="76"/>
    </row>
    <row r="299" spans="1:11">
      <c r="A299" s="1419" t="s">
        <v>1160</v>
      </c>
      <c r="B299" s="1539" t="s">
        <v>13</v>
      </c>
      <c r="C299" s="1540" t="s">
        <v>1</v>
      </c>
      <c r="D299" s="1541"/>
      <c r="E299" s="230"/>
      <c r="F299" s="231"/>
      <c r="G299" s="76"/>
      <c r="H299" s="76"/>
      <c r="I299" s="76"/>
      <c r="J299" s="76"/>
      <c r="K299" s="76"/>
    </row>
    <row r="300" spans="1:11">
      <c r="A300" s="1420"/>
      <c r="B300" s="1362" t="s">
        <v>840</v>
      </c>
      <c r="C300" s="1494" t="s">
        <v>1</v>
      </c>
      <c r="D300" s="1531">
        <f>0.075 * 190.6</f>
        <v>14.295</v>
      </c>
      <c r="E300" s="190"/>
      <c r="F300" s="191">
        <f>D300*E300</f>
        <v>0</v>
      </c>
      <c r="G300" s="76"/>
      <c r="H300" s="76"/>
      <c r="I300" s="76"/>
      <c r="J300" s="76"/>
      <c r="K300" s="76"/>
    </row>
    <row r="301" spans="1:11">
      <c r="A301" s="1420"/>
      <c r="B301" s="1362" t="s">
        <v>828</v>
      </c>
      <c r="C301" s="1359" t="s">
        <v>1</v>
      </c>
      <c r="D301" s="610">
        <f>0.075 * 97</f>
        <v>7.2749999999999995</v>
      </c>
      <c r="E301" s="104"/>
      <c r="F301" s="105">
        <f>D301*E301</f>
        <v>0</v>
      </c>
      <c r="G301" s="76"/>
      <c r="H301" s="76"/>
      <c r="I301" s="76"/>
      <c r="J301" s="76"/>
      <c r="K301" s="76"/>
    </row>
    <row r="302" spans="1:11">
      <c r="A302" s="1420"/>
      <c r="B302" s="1362" t="s">
        <v>829</v>
      </c>
      <c r="C302" s="1359" t="s">
        <v>1</v>
      </c>
      <c r="D302" s="610">
        <f>0.075 * 97</f>
        <v>7.2749999999999995</v>
      </c>
      <c r="E302" s="104"/>
      <c r="F302" s="105">
        <f>D302*E302</f>
        <v>0</v>
      </c>
      <c r="G302" s="76"/>
      <c r="H302" s="76"/>
      <c r="I302" s="76"/>
      <c r="J302" s="76"/>
      <c r="K302" s="76"/>
    </row>
    <row r="303" spans="1:11">
      <c r="A303" s="1420"/>
      <c r="B303" s="1362" t="s">
        <v>830</v>
      </c>
      <c r="C303" s="1359" t="s">
        <v>1</v>
      </c>
      <c r="D303" s="610">
        <f>0.075 * 190.6</f>
        <v>14.295</v>
      </c>
      <c r="E303" s="104"/>
      <c r="F303" s="105">
        <f>D303*E303</f>
        <v>0</v>
      </c>
      <c r="G303" s="76"/>
      <c r="H303" s="76"/>
      <c r="I303" s="76"/>
      <c r="J303" s="76"/>
      <c r="K303" s="76"/>
    </row>
    <row r="304" spans="1:11" s="153" customFormat="1">
      <c r="A304" s="1441"/>
      <c r="B304" s="1542" t="s">
        <v>963</v>
      </c>
      <c r="C304" s="1375" t="s">
        <v>1</v>
      </c>
      <c r="D304" s="1543">
        <v>10.53</v>
      </c>
      <c r="E304" s="104"/>
      <c r="F304" s="129">
        <f>D304*E304</f>
        <v>0</v>
      </c>
    </row>
    <row r="305" spans="1:11">
      <c r="A305" s="1520" t="s">
        <v>1156</v>
      </c>
      <c r="B305" s="1469" t="s">
        <v>562</v>
      </c>
      <c r="C305" s="1544"/>
      <c r="D305" s="487"/>
      <c r="E305" s="121"/>
      <c r="F305" s="121"/>
    </row>
    <row r="306" spans="1:11">
      <c r="A306" s="1376" t="s">
        <v>1157</v>
      </c>
      <c r="B306" s="56" t="s">
        <v>725</v>
      </c>
      <c r="C306" s="1544"/>
      <c r="D306" s="487"/>
      <c r="E306" s="121"/>
      <c r="F306" s="122"/>
    </row>
    <row r="307" spans="1:11" ht="101.25">
      <c r="A307" s="1376"/>
      <c r="B307" s="1430" t="s">
        <v>1133</v>
      </c>
      <c r="C307" s="1545"/>
      <c r="D307" s="489"/>
      <c r="E307" s="98"/>
      <c r="F307" s="124"/>
    </row>
    <row r="308" spans="1:11" ht="56.25">
      <c r="A308" s="1376"/>
      <c r="B308" s="622" t="s">
        <v>563</v>
      </c>
      <c r="C308" s="1546"/>
      <c r="D308" s="489"/>
      <c r="E308" s="98"/>
      <c r="F308" s="124"/>
    </row>
    <row r="309" spans="1:11" s="198" customFormat="1">
      <c r="A309" s="1419" t="s">
        <v>1158</v>
      </c>
      <c r="B309" s="511" t="s">
        <v>842</v>
      </c>
      <c r="C309" s="1547"/>
      <c r="D309" s="1548"/>
      <c r="E309" s="232"/>
      <c r="F309" s="233"/>
      <c r="G309" s="196"/>
      <c r="H309" s="196"/>
      <c r="I309" s="197"/>
      <c r="J309" s="197"/>
      <c r="K309" s="197"/>
    </row>
    <row r="310" spans="1:11">
      <c r="A310" s="1420"/>
      <c r="B310" s="1549" t="s">
        <v>92</v>
      </c>
      <c r="C310" s="1359" t="s">
        <v>1</v>
      </c>
      <c r="D310" s="519">
        <v>8.0500000000000007</v>
      </c>
      <c r="E310" s="190"/>
      <c r="F310" s="191">
        <f>D310*E310</f>
        <v>0</v>
      </c>
    </row>
    <row r="311" spans="1:11">
      <c r="A311" s="1441"/>
      <c r="B311" s="1362" t="s">
        <v>6</v>
      </c>
      <c r="C311" s="1359" t="s">
        <v>3</v>
      </c>
      <c r="D311" s="391">
        <v>84.5</v>
      </c>
      <c r="E311" s="104"/>
      <c r="F311" s="105">
        <f>D311*E311</f>
        <v>0</v>
      </c>
    </row>
    <row r="312" spans="1:11" s="153" customFormat="1">
      <c r="A312" s="1550" t="s">
        <v>1165</v>
      </c>
      <c r="B312" s="1551" t="s">
        <v>971</v>
      </c>
      <c r="C312" s="1537"/>
      <c r="D312" s="1552"/>
      <c r="E312" s="130"/>
      <c r="F312" s="181"/>
      <c r="G312" s="152"/>
      <c r="H312" s="152"/>
      <c r="I312" s="152"/>
      <c r="J312" s="152"/>
      <c r="K312" s="152"/>
    </row>
    <row r="313" spans="1:11" s="153" customFormat="1" ht="157.5">
      <c r="A313" s="1553"/>
      <c r="B313" s="1430" t="s">
        <v>1134</v>
      </c>
      <c r="C313" s="1554"/>
      <c r="D313" s="1555"/>
      <c r="E313" s="155"/>
      <c r="F313" s="183"/>
      <c r="G313" s="152"/>
      <c r="H313" s="152"/>
      <c r="I313" s="152"/>
      <c r="J313" s="152"/>
      <c r="K313" s="152"/>
    </row>
    <row r="314" spans="1:11" s="153" customFormat="1" ht="56.25">
      <c r="A314" s="1556"/>
      <c r="B314" s="1478" t="s">
        <v>563</v>
      </c>
      <c r="C314" s="1557"/>
      <c r="D314" s="1555"/>
      <c r="E314" s="155"/>
      <c r="F314" s="183"/>
      <c r="G314" s="152"/>
      <c r="H314" s="152"/>
      <c r="I314" s="152"/>
      <c r="J314" s="152"/>
      <c r="K314" s="152"/>
    </row>
    <row r="315" spans="1:11" s="153" customFormat="1">
      <c r="A315" s="1492" t="s">
        <v>1166</v>
      </c>
      <c r="B315" s="1425" t="s">
        <v>963</v>
      </c>
      <c r="C315" s="1558"/>
      <c r="D315" s="1559"/>
      <c r="E315" s="234"/>
      <c r="F315" s="235"/>
      <c r="G315" s="152"/>
      <c r="H315" s="152"/>
      <c r="I315" s="152"/>
      <c r="J315" s="152"/>
      <c r="K315" s="152"/>
    </row>
    <row r="316" spans="1:11" s="153" customFormat="1">
      <c r="A316" s="1560"/>
      <c r="B316" s="1561" t="s">
        <v>970</v>
      </c>
      <c r="C316" s="1562" t="s">
        <v>1</v>
      </c>
      <c r="D316" s="1563">
        <v>99.6</v>
      </c>
      <c r="E316" s="190"/>
      <c r="F316" s="236">
        <f>D316*E316</f>
        <v>0</v>
      </c>
      <c r="G316" s="152"/>
      <c r="H316" s="152"/>
      <c r="I316" s="152"/>
      <c r="J316" s="152"/>
      <c r="K316" s="152"/>
    </row>
    <row r="317" spans="1:11" s="153" customFormat="1">
      <c r="A317" s="1493"/>
      <c r="B317" s="1561" t="s">
        <v>6</v>
      </c>
      <c r="C317" s="1562" t="s">
        <v>3</v>
      </c>
      <c r="D317" s="1466">
        <v>664</v>
      </c>
      <c r="E317" s="104"/>
      <c r="F317" s="129">
        <f>D317*E317</f>
        <v>0</v>
      </c>
      <c r="G317" s="152"/>
      <c r="H317" s="152"/>
      <c r="I317" s="152"/>
      <c r="J317" s="152"/>
      <c r="K317" s="152"/>
    </row>
    <row r="318" spans="1:11" ht="18" customHeight="1">
      <c r="A318" s="1403"/>
      <c r="B318" s="629"/>
      <c r="C318" s="1564"/>
      <c r="D318" s="1565"/>
      <c r="E318" s="9"/>
      <c r="F318" s="9"/>
    </row>
    <row r="319" spans="1:11">
      <c r="A319" s="1360" t="s">
        <v>1167</v>
      </c>
      <c r="B319" s="587" t="s">
        <v>617</v>
      </c>
      <c r="C319" s="1462"/>
      <c r="D319" s="487"/>
      <c r="E319" s="121"/>
      <c r="F319" s="122"/>
    </row>
    <row r="320" spans="1:11" ht="135">
      <c r="A320" s="1361"/>
      <c r="B320" s="1430" t="s">
        <v>802</v>
      </c>
      <c r="C320" s="1566"/>
      <c r="D320" s="489"/>
      <c r="E320" s="98"/>
      <c r="F320" s="124"/>
      <c r="G320" s="238"/>
    </row>
    <row r="321" spans="1:11">
      <c r="A321" s="1361"/>
      <c r="B321" s="657" t="s">
        <v>843</v>
      </c>
      <c r="C321" s="1566"/>
      <c r="D321" s="489"/>
      <c r="E321" s="98"/>
      <c r="F321" s="124"/>
    </row>
    <row r="322" spans="1:11" ht="56.25">
      <c r="A322" s="1361"/>
      <c r="B322" s="622" t="s">
        <v>509</v>
      </c>
      <c r="C322" s="1463"/>
      <c r="D322" s="492"/>
      <c r="E322" s="101"/>
      <c r="F322" s="127"/>
    </row>
    <row r="323" spans="1:11">
      <c r="A323" s="1361"/>
      <c r="B323" s="1362" t="s">
        <v>92</v>
      </c>
      <c r="C323" s="1359" t="s">
        <v>1</v>
      </c>
      <c r="D323" s="391">
        <f>606.2*0.3 + 5*0.15 + 0.66*2.95</f>
        <v>184.55700000000002</v>
      </c>
      <c r="E323" s="104"/>
      <c r="F323" s="105">
        <f>D323*E323</f>
        <v>0</v>
      </c>
      <c r="G323" s="239"/>
    </row>
    <row r="324" spans="1:11">
      <c r="A324" s="1363"/>
      <c r="B324" s="1362" t="s">
        <v>6</v>
      </c>
      <c r="C324" s="1359" t="s">
        <v>3</v>
      </c>
      <c r="D324" s="391">
        <v>1212.4000000000001</v>
      </c>
      <c r="E324" s="104"/>
      <c r="F324" s="105">
        <f>D324*E324</f>
        <v>0</v>
      </c>
    </row>
    <row r="325" spans="1:11">
      <c r="A325" s="1360" t="s">
        <v>1168</v>
      </c>
      <c r="B325" s="587" t="s">
        <v>682</v>
      </c>
      <c r="C325" s="1462"/>
      <c r="D325" s="487"/>
      <c r="E325" s="121"/>
      <c r="F325" s="122"/>
    </row>
    <row r="326" spans="1:11" ht="123.75">
      <c r="A326" s="1361"/>
      <c r="B326" s="1567" t="s">
        <v>801</v>
      </c>
      <c r="C326" s="1566"/>
      <c r="D326" s="489"/>
      <c r="E326" s="98"/>
      <c r="F326" s="124"/>
      <c r="G326" s="238"/>
    </row>
    <row r="327" spans="1:11" ht="56.25">
      <c r="A327" s="1363"/>
      <c r="B327" s="622" t="s">
        <v>509</v>
      </c>
      <c r="C327" s="1566"/>
      <c r="D327" s="489"/>
      <c r="E327" s="98"/>
      <c r="F327" s="124"/>
    </row>
    <row r="328" spans="1:11" s="198" customFormat="1">
      <c r="A328" s="1568" t="s">
        <v>1169</v>
      </c>
      <c r="B328" s="511" t="s">
        <v>13</v>
      </c>
      <c r="C328" s="1569"/>
      <c r="D328" s="1570"/>
      <c r="E328" s="240"/>
      <c r="F328" s="241"/>
      <c r="G328" s="196"/>
      <c r="H328" s="196"/>
      <c r="I328" s="197"/>
      <c r="J328" s="197"/>
      <c r="K328" s="197"/>
    </row>
    <row r="329" spans="1:11">
      <c r="A329" s="1568"/>
      <c r="B329" s="511" t="s">
        <v>782</v>
      </c>
      <c r="C329" s="1530" t="s">
        <v>1</v>
      </c>
      <c r="D329" s="519">
        <f>0.67 * 2.95</f>
        <v>1.9765000000000001</v>
      </c>
      <c r="E329" s="190"/>
      <c r="F329" s="191">
        <f>D329*E329</f>
        <v>0</v>
      </c>
    </row>
    <row r="330" spans="1:11">
      <c r="A330" s="1568"/>
      <c r="B330" s="1362" t="s">
        <v>6</v>
      </c>
      <c r="C330" s="1120" t="s">
        <v>3</v>
      </c>
      <c r="D330" s="391">
        <f>7.1*2.95</f>
        <v>20.945</v>
      </c>
      <c r="E330" s="104"/>
      <c r="F330" s="105">
        <f>D330*E330</f>
        <v>0</v>
      </c>
    </row>
    <row r="331" spans="1:11">
      <c r="A331" s="1568"/>
      <c r="B331" s="511" t="s">
        <v>726</v>
      </c>
      <c r="C331" s="1359" t="s">
        <v>1</v>
      </c>
      <c r="D331" s="391">
        <v>19.425000000000001</v>
      </c>
      <c r="E331" s="104"/>
      <c r="F331" s="105">
        <f>D331*E331</f>
        <v>0</v>
      </c>
    </row>
    <row r="332" spans="1:11">
      <c r="A332" s="1568"/>
      <c r="B332" s="1362" t="s">
        <v>6</v>
      </c>
      <c r="C332" s="1359" t="s">
        <v>3</v>
      </c>
      <c r="D332" s="391">
        <v>199.5</v>
      </c>
      <c r="E332" s="104"/>
      <c r="F332" s="105">
        <f>D332*E332</f>
        <v>0</v>
      </c>
    </row>
    <row r="333" spans="1:11" s="180" customFormat="1">
      <c r="A333" s="1481" t="s">
        <v>1161</v>
      </c>
      <c r="B333" s="1571" t="s">
        <v>410</v>
      </c>
      <c r="C333" s="1572"/>
      <c r="D333" s="1573"/>
      <c r="E333" s="158"/>
      <c r="F333" s="193"/>
      <c r="G333" s="74"/>
      <c r="H333" s="74"/>
      <c r="I333" s="75"/>
      <c r="J333" s="75"/>
      <c r="K333" s="75"/>
    </row>
    <row r="334" spans="1:11" s="180" customFormat="1" ht="11.25" hidden="1" customHeight="1">
      <c r="A334" s="1574"/>
      <c r="B334" s="642"/>
      <c r="C334" s="1564"/>
      <c r="D334" s="1565"/>
      <c r="E334" s="9"/>
      <c r="F334" s="9"/>
      <c r="G334" s="74"/>
      <c r="H334" s="74"/>
      <c r="I334" s="75"/>
      <c r="J334" s="75"/>
      <c r="K334" s="75"/>
    </row>
    <row r="335" spans="1:11" s="180" customFormat="1" ht="11.25" hidden="1" customHeight="1">
      <c r="A335" s="1574"/>
      <c r="B335" s="642"/>
      <c r="C335" s="1564"/>
      <c r="D335" s="1565"/>
      <c r="E335" s="9"/>
      <c r="F335" s="9"/>
      <c r="G335" s="74"/>
      <c r="H335" s="74"/>
      <c r="I335" s="75"/>
      <c r="J335" s="75"/>
      <c r="K335" s="75"/>
    </row>
    <row r="336" spans="1:11" ht="11.25" hidden="1" customHeight="1">
      <c r="A336" s="1575"/>
      <c r="B336" s="1576"/>
      <c r="C336" s="1577"/>
      <c r="D336" s="1578"/>
      <c r="E336" s="243"/>
      <c r="F336" s="243"/>
    </row>
    <row r="337" spans="1:11" ht="11.25" hidden="1" customHeight="1">
      <c r="A337" s="1579"/>
      <c r="B337" s="1580"/>
      <c r="C337" s="1577"/>
      <c r="D337" s="1578"/>
      <c r="E337" s="243"/>
      <c r="F337" s="243"/>
    </row>
    <row r="338" spans="1:11" ht="11.25" hidden="1" customHeight="1">
      <c r="A338" s="1579"/>
      <c r="B338" s="1581"/>
      <c r="C338" s="1577"/>
      <c r="D338" s="1582"/>
      <c r="E338" s="243"/>
      <c r="F338" s="243"/>
    </row>
    <row r="339" spans="1:11" ht="11.25" hidden="1" customHeight="1">
      <c r="A339" s="1579"/>
      <c r="B339" s="1580"/>
      <c r="C339" s="1577"/>
      <c r="D339" s="1578"/>
      <c r="E339" s="243"/>
      <c r="F339" s="243"/>
    </row>
    <row r="340" spans="1:11" ht="11.25" hidden="1" customHeight="1">
      <c r="A340" s="1579"/>
      <c r="B340" s="1580"/>
      <c r="C340" s="1577"/>
      <c r="D340" s="1578"/>
      <c r="E340" s="243"/>
      <c r="F340" s="243"/>
    </row>
    <row r="341" spans="1:11" ht="11.25" hidden="1" customHeight="1">
      <c r="A341" s="1583"/>
      <c r="B341" s="1580"/>
      <c r="C341" s="1577"/>
      <c r="D341" s="1578"/>
      <c r="E341" s="243"/>
      <c r="F341" s="243"/>
    </row>
    <row r="342" spans="1:11" ht="11.25" hidden="1" customHeight="1">
      <c r="A342" s="1403"/>
      <c r="B342" s="629"/>
      <c r="C342" s="1564"/>
      <c r="D342" s="1565"/>
      <c r="E342" s="9"/>
      <c r="F342" s="9"/>
    </row>
    <row r="343" spans="1:11" s="180" customFormat="1" ht="11.25" hidden="1" customHeight="1">
      <c r="A343" s="1403"/>
      <c r="B343" s="629"/>
      <c r="C343" s="1564"/>
      <c r="D343" s="1565"/>
      <c r="E343" s="9"/>
      <c r="F343" s="9"/>
      <c r="G343" s="74"/>
      <c r="H343" s="74"/>
      <c r="I343" s="75"/>
      <c r="J343" s="75"/>
      <c r="K343" s="75"/>
    </row>
    <row r="344" spans="1:11" s="180" customFormat="1">
      <c r="A344" s="1584" t="s">
        <v>1170</v>
      </c>
      <c r="B344" s="629" t="s">
        <v>411</v>
      </c>
      <c r="C344" s="1540"/>
      <c r="D344" s="1573"/>
      <c r="E344" s="158"/>
      <c r="F344" s="193"/>
      <c r="G344" s="74"/>
      <c r="H344" s="74"/>
      <c r="I344" s="75"/>
      <c r="J344" s="75"/>
      <c r="K344" s="75"/>
    </row>
    <row r="345" spans="1:11" s="180" customFormat="1">
      <c r="A345" s="1419" t="s">
        <v>1162</v>
      </c>
      <c r="B345" s="56" t="s">
        <v>731</v>
      </c>
      <c r="C345" s="1497"/>
      <c r="D345" s="728"/>
      <c r="E345" s="121"/>
      <c r="F345" s="122"/>
      <c r="G345" s="74"/>
      <c r="H345" s="74"/>
      <c r="I345" s="75"/>
      <c r="J345" s="75"/>
      <c r="K345" s="75"/>
    </row>
    <row r="346" spans="1:11" ht="135">
      <c r="A346" s="1420"/>
      <c r="B346" s="1567" t="s">
        <v>800</v>
      </c>
      <c r="C346" s="1566"/>
      <c r="D346" s="489"/>
      <c r="E346" s="98"/>
      <c r="F346" s="124"/>
      <c r="G346" s="238"/>
    </row>
    <row r="347" spans="1:11" ht="56.25">
      <c r="A347" s="1441"/>
      <c r="B347" s="622" t="s">
        <v>509</v>
      </c>
      <c r="C347" s="1566"/>
      <c r="D347" s="489"/>
      <c r="E347" s="98"/>
      <c r="F347" s="124"/>
    </row>
    <row r="348" spans="1:11">
      <c r="A348" s="1585" t="s">
        <v>1171</v>
      </c>
      <c r="B348" s="511" t="s">
        <v>826</v>
      </c>
      <c r="C348" s="477"/>
      <c r="D348" s="439"/>
      <c r="E348" s="245"/>
      <c r="F348" s="246"/>
    </row>
    <row r="349" spans="1:11">
      <c r="A349" s="1586"/>
      <c r="B349" s="511" t="s">
        <v>720</v>
      </c>
      <c r="C349" s="479"/>
      <c r="D349" s="441"/>
      <c r="E349" s="247"/>
      <c r="F349" s="248"/>
    </row>
    <row r="350" spans="1:11">
      <c r="A350" s="1586"/>
      <c r="B350" s="1374" t="s">
        <v>92</v>
      </c>
      <c r="C350" s="1494" t="s">
        <v>1</v>
      </c>
      <c r="D350" s="519">
        <v>4.88</v>
      </c>
      <c r="E350" s="190"/>
      <c r="F350" s="191">
        <f>D350*E350</f>
        <v>0</v>
      </c>
    </row>
    <row r="351" spans="1:11">
      <c r="A351" s="1587"/>
      <c r="B351" s="1374" t="s">
        <v>6</v>
      </c>
      <c r="C351" s="1490" t="s">
        <v>3</v>
      </c>
      <c r="D351" s="1491">
        <v>20.5</v>
      </c>
      <c r="E351" s="188"/>
      <c r="F351" s="189">
        <f>D351*E351</f>
        <v>0</v>
      </c>
    </row>
    <row r="352" spans="1:11" ht="28.5" customHeight="1">
      <c r="A352" s="1585" t="s">
        <v>1172</v>
      </c>
      <c r="B352" s="511" t="s">
        <v>13</v>
      </c>
      <c r="C352" s="477"/>
      <c r="D352" s="439"/>
      <c r="E352" s="245"/>
      <c r="F352" s="246"/>
    </row>
    <row r="353" spans="1:11">
      <c r="A353" s="1586"/>
      <c r="B353" s="511" t="s">
        <v>683</v>
      </c>
      <c r="C353" s="479"/>
      <c r="D353" s="441"/>
      <c r="E353" s="247"/>
      <c r="F353" s="248"/>
      <c r="G353" s="249"/>
    </row>
    <row r="354" spans="1:11">
      <c r="A354" s="1586"/>
      <c r="B354" s="1374" t="s">
        <v>92</v>
      </c>
      <c r="C354" s="1494" t="s">
        <v>1</v>
      </c>
      <c r="D354" s="519">
        <v>12.66</v>
      </c>
      <c r="E354" s="190"/>
      <c r="F354" s="191">
        <f>D354*E354</f>
        <v>0</v>
      </c>
    </row>
    <row r="355" spans="1:11">
      <c r="A355" s="1376" t="s">
        <v>1173</v>
      </c>
      <c r="B355" s="1408" t="s">
        <v>564</v>
      </c>
      <c r="C355" s="1462"/>
      <c r="D355" s="487"/>
      <c r="E355" s="121"/>
      <c r="F355" s="122"/>
    </row>
    <row r="356" spans="1:11" s="146" customFormat="1" ht="146.25">
      <c r="A356" s="1376"/>
      <c r="B356" s="1567" t="s">
        <v>799</v>
      </c>
      <c r="C356" s="1566"/>
      <c r="D356" s="489"/>
      <c r="E356" s="150"/>
      <c r="F356" s="250"/>
      <c r="G356" s="238"/>
      <c r="H356" s="144"/>
      <c r="I356" s="145"/>
      <c r="J356" s="145"/>
      <c r="K356" s="145"/>
    </row>
    <row r="357" spans="1:11" ht="56.25">
      <c r="A357" s="1376"/>
      <c r="B357" s="622" t="s">
        <v>509</v>
      </c>
      <c r="C357" s="1566"/>
      <c r="D357" s="489"/>
      <c r="E357" s="98"/>
      <c r="F357" s="124"/>
    </row>
    <row r="358" spans="1:11" s="198" customFormat="1">
      <c r="A358" s="1419" t="s">
        <v>1174</v>
      </c>
      <c r="B358" s="511" t="s">
        <v>13</v>
      </c>
      <c r="C358" s="1569"/>
      <c r="D358" s="1570"/>
      <c r="E358" s="240"/>
      <c r="F358" s="241"/>
      <c r="G358" s="196"/>
      <c r="H358" s="196"/>
      <c r="I358" s="197"/>
      <c r="J358" s="197"/>
      <c r="K358" s="197"/>
    </row>
    <row r="359" spans="1:11">
      <c r="A359" s="1420"/>
      <c r="B359" s="1588" t="s">
        <v>92</v>
      </c>
      <c r="C359" s="1530" t="s">
        <v>1</v>
      </c>
      <c r="D359" s="519">
        <v>5.5</v>
      </c>
      <c r="E359" s="190"/>
      <c r="F359" s="191">
        <f>D359*E359</f>
        <v>0</v>
      </c>
    </row>
    <row r="360" spans="1:11">
      <c r="A360" s="1441"/>
      <c r="B360" s="1589" t="s">
        <v>6</v>
      </c>
      <c r="C360" s="1590" t="s">
        <v>3</v>
      </c>
      <c r="D360" s="1491">
        <v>57.43</v>
      </c>
      <c r="E360" s="188"/>
      <c r="F360" s="189">
        <f>D360*E360</f>
        <v>0</v>
      </c>
    </row>
    <row r="361" spans="1:11">
      <c r="A361" s="1591" t="s">
        <v>1163</v>
      </c>
      <c r="B361" s="1592" t="s">
        <v>666</v>
      </c>
      <c r="C361" s="1544"/>
      <c r="D361" s="487"/>
      <c r="E361" s="121"/>
      <c r="F361" s="122"/>
    </row>
    <row r="362" spans="1:11" ht="90">
      <c r="A362" s="1591"/>
      <c r="B362" s="1593" t="s">
        <v>798</v>
      </c>
      <c r="C362" s="1545"/>
      <c r="D362" s="489"/>
      <c r="E362" s="98"/>
      <c r="F362" s="124"/>
      <c r="G362" s="251"/>
    </row>
    <row r="363" spans="1:11" ht="56.25">
      <c r="A363" s="1591"/>
      <c r="B363" s="1594" t="s">
        <v>509</v>
      </c>
      <c r="C363" s="1545"/>
      <c r="D363" s="489"/>
      <c r="E363" s="98"/>
      <c r="F363" s="124"/>
    </row>
    <row r="364" spans="1:11" s="113" customFormat="1">
      <c r="A364" s="1419" t="s">
        <v>1164</v>
      </c>
      <c r="B364" s="56" t="s">
        <v>13</v>
      </c>
      <c r="C364" s="1595"/>
      <c r="D364" s="1596"/>
      <c r="E364" s="252"/>
      <c r="F364" s="253"/>
      <c r="G364" s="111"/>
      <c r="H364" s="111"/>
      <c r="I364" s="112"/>
      <c r="J364" s="112"/>
      <c r="K364" s="112"/>
    </row>
    <row r="365" spans="1:11">
      <c r="A365" s="1420"/>
      <c r="B365" s="1597" t="s">
        <v>667</v>
      </c>
      <c r="C365" s="1598"/>
      <c r="D365" s="1599"/>
      <c r="E365" s="254"/>
      <c r="F365" s="255"/>
    </row>
    <row r="366" spans="1:11">
      <c r="A366" s="1420"/>
      <c r="B366" s="1597" t="s">
        <v>727</v>
      </c>
      <c r="C366" s="1600"/>
      <c r="D366" s="1601"/>
      <c r="E366" s="256"/>
      <c r="F366" s="257"/>
    </row>
    <row r="367" spans="1:11">
      <c r="A367" s="1420"/>
      <c r="B367" s="1602" t="s">
        <v>687</v>
      </c>
      <c r="C367" s="1494"/>
      <c r="D367" s="519"/>
      <c r="E367" s="236"/>
      <c r="F367" s="191"/>
    </row>
    <row r="368" spans="1:11">
      <c r="A368" s="1420"/>
      <c r="B368" s="1374" t="s">
        <v>92</v>
      </c>
      <c r="C368" s="1120" t="s">
        <v>1</v>
      </c>
      <c r="D368" s="391">
        <v>3.82</v>
      </c>
      <c r="E368" s="104"/>
      <c r="F368" s="105">
        <f>D368*E368</f>
        <v>0</v>
      </c>
    </row>
    <row r="369" spans="1:6">
      <c r="A369" s="1420"/>
      <c r="B369" s="1374" t="s">
        <v>6</v>
      </c>
      <c r="C369" s="1590" t="s">
        <v>3</v>
      </c>
      <c r="D369" s="1491">
        <v>46.56</v>
      </c>
      <c r="E369" s="188"/>
      <c r="F369" s="189">
        <f>D369*E369</f>
        <v>0</v>
      </c>
    </row>
    <row r="370" spans="1:6" ht="15" customHeight="1">
      <c r="A370" s="1420"/>
      <c r="B370" s="1597" t="s">
        <v>684</v>
      </c>
      <c r="C370" s="1444"/>
      <c r="D370" s="1445"/>
      <c r="E370" s="160"/>
      <c r="F370" s="161"/>
    </row>
    <row r="371" spans="1:6">
      <c r="A371" s="1420"/>
      <c r="B371" s="1597" t="s">
        <v>728</v>
      </c>
      <c r="C371" s="1448"/>
      <c r="D371" s="1449"/>
      <c r="E371" s="163"/>
      <c r="F371" s="143"/>
    </row>
    <row r="372" spans="1:6">
      <c r="A372" s="1420"/>
      <c r="B372" s="1602" t="s">
        <v>686</v>
      </c>
      <c r="C372" s="1494"/>
      <c r="D372" s="519"/>
      <c r="E372" s="236"/>
      <c r="F372" s="191"/>
    </row>
    <row r="373" spans="1:6">
      <c r="A373" s="1420"/>
      <c r="B373" s="1374" t="s">
        <v>92</v>
      </c>
      <c r="C373" s="1120" t="s">
        <v>1</v>
      </c>
      <c r="D373" s="391">
        <v>2.73</v>
      </c>
      <c r="E373" s="104"/>
      <c r="F373" s="105">
        <f>D373*E373</f>
        <v>0</v>
      </c>
    </row>
    <row r="374" spans="1:6">
      <c r="A374" s="1420"/>
      <c r="B374" s="1374" t="s">
        <v>6</v>
      </c>
      <c r="C374" s="1590" t="s">
        <v>3</v>
      </c>
      <c r="D374" s="1491">
        <v>24.41</v>
      </c>
      <c r="E374" s="188"/>
      <c r="F374" s="189">
        <f>D374*E374</f>
        <v>0</v>
      </c>
    </row>
    <row r="375" spans="1:6">
      <c r="A375" s="1420"/>
      <c r="B375" s="1597" t="s">
        <v>668</v>
      </c>
      <c r="C375" s="1444"/>
      <c r="D375" s="1445"/>
      <c r="E375" s="160"/>
      <c r="F375" s="161"/>
    </row>
    <row r="376" spans="1:6">
      <c r="A376" s="1420"/>
      <c r="B376" s="1597" t="s">
        <v>729</v>
      </c>
      <c r="C376" s="1448"/>
      <c r="D376" s="1449"/>
      <c r="E376" s="163"/>
      <c r="F376" s="143"/>
    </row>
    <row r="377" spans="1:6">
      <c r="A377" s="1420"/>
      <c r="B377" s="1602" t="s">
        <v>784</v>
      </c>
      <c r="C377" s="1494"/>
      <c r="D377" s="519"/>
      <c r="E377" s="236"/>
      <c r="F377" s="191"/>
    </row>
    <row r="378" spans="1:6">
      <c r="A378" s="1420"/>
      <c r="B378" s="1374" t="s">
        <v>92</v>
      </c>
      <c r="C378" s="1120" t="s">
        <v>1</v>
      </c>
      <c r="D378" s="391">
        <v>57.97</v>
      </c>
      <c r="E378" s="104"/>
      <c r="F378" s="105">
        <f>D378*E378</f>
        <v>0</v>
      </c>
    </row>
    <row r="379" spans="1:6">
      <c r="A379" s="1420"/>
      <c r="B379" s="1374" t="s">
        <v>6</v>
      </c>
      <c r="C379" s="1590" t="s">
        <v>3</v>
      </c>
      <c r="D379" s="1491">
        <v>671.16</v>
      </c>
      <c r="E379" s="188"/>
      <c r="F379" s="189">
        <f>D379*E379</f>
        <v>0</v>
      </c>
    </row>
    <row r="380" spans="1:6">
      <c r="A380" s="1420"/>
      <c r="B380" s="1597" t="s">
        <v>685</v>
      </c>
      <c r="C380" s="1444"/>
      <c r="D380" s="1445"/>
      <c r="E380" s="160"/>
      <c r="F380" s="161"/>
    </row>
    <row r="381" spans="1:6">
      <c r="A381" s="1420"/>
      <c r="B381" s="1597" t="s">
        <v>730</v>
      </c>
      <c r="C381" s="1446"/>
      <c r="D381" s="1447"/>
      <c r="E381" s="162"/>
      <c r="F381" s="151"/>
    </row>
    <row r="382" spans="1:6">
      <c r="A382" s="1420"/>
      <c r="B382" s="1602" t="s">
        <v>686</v>
      </c>
      <c r="C382" s="1448"/>
      <c r="D382" s="1449"/>
      <c r="E382" s="163"/>
      <c r="F382" s="143"/>
    </row>
    <row r="383" spans="1:6">
      <c r="A383" s="1420"/>
      <c r="B383" s="1374" t="s">
        <v>92</v>
      </c>
      <c r="C383" s="1530" t="s">
        <v>1</v>
      </c>
      <c r="D383" s="519">
        <f>2.43 + 0.92 + 0.875</f>
        <v>4.2249999999999996</v>
      </c>
      <c r="E383" s="190"/>
      <c r="F383" s="191">
        <f>D383*E383</f>
        <v>0</v>
      </c>
    </row>
    <row r="384" spans="1:6">
      <c r="A384" s="1420"/>
      <c r="B384" s="1374" t="s">
        <v>6</v>
      </c>
      <c r="C384" s="1590" t="s">
        <v>3</v>
      </c>
      <c r="D384" s="1491">
        <v>40.549999999999997</v>
      </c>
      <c r="E384" s="188"/>
      <c r="F384" s="189">
        <f>D384*E384</f>
        <v>0</v>
      </c>
    </row>
    <row r="385" spans="1:11">
      <c r="A385" s="1420"/>
      <c r="B385" s="1597" t="s">
        <v>669</v>
      </c>
      <c r="C385" s="1444"/>
      <c r="D385" s="1445"/>
      <c r="E385" s="160"/>
      <c r="F385" s="161"/>
    </row>
    <row r="386" spans="1:11">
      <c r="A386" s="1420"/>
      <c r="B386" s="1597" t="s">
        <v>729</v>
      </c>
      <c r="C386" s="1446"/>
      <c r="D386" s="1447"/>
      <c r="E386" s="162"/>
      <c r="F386" s="151"/>
    </row>
    <row r="387" spans="1:11">
      <c r="A387" s="1420"/>
      <c r="B387" s="1602" t="s">
        <v>785</v>
      </c>
      <c r="C387" s="1448"/>
      <c r="D387" s="1449"/>
      <c r="E387" s="163"/>
      <c r="F387" s="143"/>
    </row>
    <row r="388" spans="1:11">
      <c r="A388" s="1420"/>
      <c r="B388" s="1374" t="s">
        <v>92</v>
      </c>
      <c r="C388" s="1530" t="s">
        <v>1</v>
      </c>
      <c r="D388" s="519">
        <v>34.1</v>
      </c>
      <c r="E388" s="190"/>
      <c r="F388" s="191">
        <f>D388*E388</f>
        <v>0</v>
      </c>
    </row>
    <row r="389" spans="1:11">
      <c r="A389" s="1441"/>
      <c r="B389" s="1374" t="s">
        <v>6</v>
      </c>
      <c r="C389" s="1120" t="s">
        <v>3</v>
      </c>
      <c r="D389" s="391">
        <v>394.8</v>
      </c>
      <c r="E389" s="104"/>
      <c r="F389" s="105">
        <f>D389*E389</f>
        <v>0</v>
      </c>
    </row>
    <row r="390" spans="1:11" s="262" customFormat="1">
      <c r="A390" s="996" t="s">
        <v>1163</v>
      </c>
      <c r="B390" s="1551" t="s">
        <v>806</v>
      </c>
      <c r="C390" s="1603"/>
      <c r="D390" s="1604"/>
      <c r="E390" s="258"/>
      <c r="F390" s="259"/>
      <c r="G390" s="260"/>
      <c r="H390" s="260"/>
      <c r="I390" s="261"/>
      <c r="J390" s="261"/>
      <c r="K390" s="261"/>
    </row>
    <row r="391" spans="1:11" s="267" customFormat="1" ht="22.5">
      <c r="A391" s="1000"/>
      <c r="B391" s="1455" t="s">
        <v>1135</v>
      </c>
      <c r="C391" s="1605"/>
      <c r="D391" s="1606"/>
      <c r="E391" s="263"/>
      <c r="F391" s="264"/>
      <c r="G391" s="265"/>
      <c r="H391" s="265"/>
      <c r="I391" s="266"/>
      <c r="J391" s="266"/>
      <c r="K391" s="266"/>
    </row>
    <row r="392" spans="1:11" s="272" customFormat="1">
      <c r="A392" s="1000"/>
      <c r="B392" s="1455" t="s">
        <v>807</v>
      </c>
      <c r="C392" s="1607"/>
      <c r="D392" s="1606"/>
      <c r="E392" s="268"/>
      <c r="F392" s="269"/>
      <c r="G392" s="270"/>
      <c r="H392" s="270"/>
      <c r="I392" s="271"/>
      <c r="J392" s="271"/>
      <c r="K392" s="271"/>
    </row>
    <row r="393" spans="1:11" s="272" customFormat="1" ht="22.5">
      <c r="A393" s="1000"/>
      <c r="B393" s="1455" t="s">
        <v>808</v>
      </c>
      <c r="C393" s="1605"/>
      <c r="D393" s="1606"/>
      <c r="E393" s="268"/>
      <c r="F393" s="269"/>
      <c r="G393" s="270"/>
      <c r="H393" s="270"/>
      <c r="I393" s="271"/>
      <c r="J393" s="271"/>
      <c r="K393" s="271"/>
    </row>
    <row r="394" spans="1:11" s="272" customFormat="1">
      <c r="A394" s="1002"/>
      <c r="B394" s="1608" t="s">
        <v>809</v>
      </c>
      <c r="C394" s="1609"/>
      <c r="D394" s="1610"/>
      <c r="E394" s="273"/>
      <c r="F394" s="274"/>
      <c r="G394" s="270"/>
      <c r="H394" s="270"/>
      <c r="I394" s="271"/>
      <c r="J394" s="271"/>
      <c r="K394" s="271"/>
    </row>
    <row r="395" spans="1:11" s="272" customFormat="1">
      <c r="A395" s="1419" t="s">
        <v>1164</v>
      </c>
      <c r="B395" s="1611" t="s">
        <v>811</v>
      </c>
      <c r="C395" s="1612"/>
      <c r="D395" s="1613"/>
      <c r="E395" s="275"/>
      <c r="F395" s="276"/>
      <c r="G395" s="270"/>
      <c r="H395" s="270"/>
      <c r="I395" s="271"/>
      <c r="J395" s="271"/>
      <c r="K395" s="271"/>
    </row>
    <row r="396" spans="1:11" s="278" customFormat="1" ht="13.5" customHeight="1">
      <c r="A396" s="1420"/>
      <c r="B396" s="1614" t="s">
        <v>670</v>
      </c>
      <c r="C396" s="1615" t="s">
        <v>2</v>
      </c>
      <c r="D396" s="1563">
        <v>33330</v>
      </c>
      <c r="E396" s="190"/>
      <c r="F396" s="277">
        <f>D396*E396</f>
        <v>0</v>
      </c>
      <c r="G396" s="217"/>
      <c r="H396" s="217"/>
      <c r="I396" s="218"/>
      <c r="J396" s="218"/>
      <c r="K396" s="218"/>
    </row>
    <row r="397" spans="1:11" s="278" customFormat="1" ht="13.5" customHeight="1">
      <c r="A397" s="1420"/>
      <c r="B397" s="1614" t="s">
        <v>655</v>
      </c>
      <c r="C397" s="1616" t="s">
        <v>2</v>
      </c>
      <c r="D397" s="1617">
        <v>3480</v>
      </c>
      <c r="E397" s="188"/>
      <c r="F397" s="279">
        <f>D397*E397</f>
        <v>0</v>
      </c>
      <c r="G397" s="217"/>
      <c r="H397" s="217"/>
      <c r="I397" s="218"/>
      <c r="J397" s="218"/>
      <c r="K397" s="218"/>
    </row>
    <row r="398" spans="1:11" s="278" customFormat="1" ht="13.5" customHeight="1">
      <c r="A398" s="1420"/>
      <c r="B398" s="1618" t="s">
        <v>1056</v>
      </c>
      <c r="C398" s="1619"/>
      <c r="D398" s="1620"/>
      <c r="E398" s="280"/>
      <c r="F398" s="281"/>
      <c r="G398" s="217"/>
      <c r="H398" s="217"/>
      <c r="I398" s="218"/>
      <c r="J398" s="218"/>
      <c r="K398" s="218"/>
    </row>
    <row r="399" spans="1:11" s="278" customFormat="1" ht="13.5" customHeight="1">
      <c r="A399" s="1420"/>
      <c r="B399" s="1614" t="s">
        <v>670</v>
      </c>
      <c r="C399" s="1615" t="s">
        <v>2</v>
      </c>
      <c r="D399" s="1563">
        <v>2635</v>
      </c>
      <c r="E399" s="190"/>
      <c r="F399" s="277">
        <f>D399*E399</f>
        <v>0</v>
      </c>
      <c r="G399" s="217"/>
      <c r="H399" s="217"/>
      <c r="I399" s="218"/>
      <c r="J399" s="218"/>
      <c r="K399" s="218"/>
    </row>
    <row r="400" spans="1:11" s="278" customFormat="1" ht="13.5" customHeight="1">
      <c r="A400" s="1420"/>
      <c r="B400" s="1614" t="s">
        <v>655</v>
      </c>
      <c r="C400" s="1616" t="s">
        <v>2</v>
      </c>
      <c r="D400" s="1617">
        <v>1620</v>
      </c>
      <c r="E400" s="188"/>
      <c r="F400" s="279">
        <f>D400*E400</f>
        <v>0</v>
      </c>
      <c r="G400" s="217"/>
      <c r="H400" s="217"/>
      <c r="I400" s="218"/>
      <c r="J400" s="218"/>
      <c r="K400" s="218"/>
    </row>
    <row r="401" spans="1:11" s="278" customFormat="1" ht="13.5" customHeight="1">
      <c r="A401" s="1420"/>
      <c r="B401" s="1618" t="s">
        <v>1059</v>
      </c>
      <c r="C401" s="1621"/>
      <c r="D401" s="1622"/>
      <c r="E401" s="282"/>
      <c r="F401" s="283"/>
      <c r="G401" s="217"/>
      <c r="H401" s="217"/>
      <c r="I401" s="218"/>
      <c r="J401" s="218"/>
      <c r="K401" s="218"/>
    </row>
    <row r="402" spans="1:11" s="278" customFormat="1" ht="13.5" customHeight="1">
      <c r="A402" s="1420"/>
      <c r="B402" s="1618" t="s">
        <v>812</v>
      </c>
      <c r="C402" s="1623"/>
      <c r="D402" s="1624"/>
      <c r="E402" s="284"/>
      <c r="F402" s="285"/>
      <c r="G402" s="217"/>
      <c r="H402" s="217"/>
      <c r="I402" s="218"/>
      <c r="J402" s="218"/>
      <c r="K402" s="218"/>
    </row>
    <row r="403" spans="1:11" s="290" customFormat="1">
      <c r="A403" s="1420"/>
      <c r="B403" s="1614" t="s">
        <v>844</v>
      </c>
      <c r="C403" s="1625" t="s">
        <v>2</v>
      </c>
      <c r="D403" s="1626">
        <v>1360</v>
      </c>
      <c r="E403" s="188"/>
      <c r="F403" s="286">
        <f>D403*E403</f>
        <v>0</v>
      </c>
      <c r="G403" s="287"/>
      <c r="H403" s="288"/>
      <c r="I403" s="289"/>
      <c r="J403" s="289"/>
      <c r="K403" s="289"/>
    </row>
    <row r="404" spans="1:11" s="296" customFormat="1" ht="22.5">
      <c r="A404" s="1420"/>
      <c r="B404" s="1627" t="s">
        <v>845</v>
      </c>
      <c r="C404" s="1125"/>
      <c r="D404" s="1126"/>
      <c r="E404" s="291"/>
      <c r="F404" s="292"/>
      <c r="G404" s="293"/>
      <c r="H404" s="294"/>
      <c r="I404" s="295"/>
      <c r="J404" s="295"/>
      <c r="K404" s="295"/>
    </row>
    <row r="405" spans="1:11" s="290" customFormat="1">
      <c r="A405" s="1420"/>
      <c r="B405" s="1618" t="s">
        <v>813</v>
      </c>
      <c r="C405" s="1615" t="s">
        <v>2</v>
      </c>
      <c r="D405" s="1628">
        <v>3423</v>
      </c>
      <c r="E405" s="190"/>
      <c r="F405" s="297">
        <f t="shared" ref="F405:F410" si="11">D405*E405</f>
        <v>0</v>
      </c>
      <c r="G405" s="287"/>
      <c r="H405" s="288"/>
      <c r="I405" s="289"/>
      <c r="J405" s="289"/>
      <c r="K405" s="289"/>
    </row>
    <row r="406" spans="1:11" s="290" customFormat="1">
      <c r="A406" s="1420"/>
      <c r="B406" s="1618" t="s">
        <v>814</v>
      </c>
      <c r="C406" s="1629" t="s">
        <v>2</v>
      </c>
      <c r="D406" s="1630">
        <v>958</v>
      </c>
      <c r="E406" s="104"/>
      <c r="F406" s="38">
        <f t="shared" si="11"/>
        <v>0</v>
      </c>
      <c r="G406" s="287"/>
      <c r="H406" s="288"/>
      <c r="I406" s="289"/>
      <c r="J406" s="289"/>
      <c r="K406" s="289"/>
    </row>
    <row r="407" spans="1:11" s="290" customFormat="1">
      <c r="A407" s="1420"/>
      <c r="B407" s="1618" t="s">
        <v>815</v>
      </c>
      <c r="C407" s="1629" t="s">
        <v>2</v>
      </c>
      <c r="D407" s="40">
        <v>15171</v>
      </c>
      <c r="E407" s="104"/>
      <c r="F407" s="38">
        <f t="shared" si="11"/>
        <v>0</v>
      </c>
      <c r="G407" s="287"/>
      <c r="H407" s="288"/>
      <c r="I407" s="289"/>
      <c r="J407" s="289"/>
      <c r="K407" s="289"/>
    </row>
    <row r="408" spans="1:11" s="290" customFormat="1">
      <c r="A408" s="1420"/>
      <c r="B408" s="1618" t="s">
        <v>816</v>
      </c>
      <c r="C408" s="1629" t="s">
        <v>2</v>
      </c>
      <c r="D408" s="40">
        <v>6900</v>
      </c>
      <c r="E408" s="104"/>
      <c r="F408" s="38">
        <f t="shared" si="11"/>
        <v>0</v>
      </c>
      <c r="G408" s="287"/>
      <c r="H408" s="288"/>
      <c r="I408" s="289"/>
      <c r="J408" s="289"/>
      <c r="K408" s="289"/>
    </row>
    <row r="409" spans="1:11">
      <c r="A409" s="1420"/>
      <c r="B409" s="1627" t="s">
        <v>991</v>
      </c>
      <c r="C409" s="1631" t="s">
        <v>2</v>
      </c>
      <c r="D409" s="391">
        <v>2822.4</v>
      </c>
      <c r="E409" s="104"/>
      <c r="F409" s="129">
        <f t="shared" si="11"/>
        <v>0</v>
      </c>
    </row>
    <row r="410" spans="1:11">
      <c r="A410" s="1441"/>
      <c r="B410" s="1632"/>
      <c r="C410" s="1633" t="s">
        <v>2</v>
      </c>
      <c r="D410" s="1466">
        <v>9900</v>
      </c>
      <c r="E410" s="104"/>
      <c r="F410" s="129">
        <f t="shared" si="11"/>
        <v>0</v>
      </c>
    </row>
    <row r="411" spans="1:11">
      <c r="A411" s="1634"/>
      <c r="B411" s="1635"/>
      <c r="C411" s="994"/>
      <c r="D411" s="582"/>
      <c r="E411" s="298"/>
      <c r="F411" s="299"/>
    </row>
    <row r="412" spans="1:11" ht="20.25" customHeight="1">
      <c r="A412" s="627" t="s">
        <v>778</v>
      </c>
      <c r="B412" s="1264" t="s">
        <v>1175</v>
      </c>
      <c r="C412" s="1265"/>
      <c r="D412" s="446"/>
      <c r="E412" s="302"/>
      <c r="F412" s="303">
        <f>SUM(F262:F410)+SUM(F233:F260)+SUM(F224:F231)</f>
        <v>0</v>
      </c>
    </row>
    <row r="413" spans="1:11">
      <c r="B413" s="171"/>
      <c r="C413" s="304"/>
      <c r="D413" s="305"/>
      <c r="E413" s="306"/>
    </row>
    <row r="414" spans="1:11" ht="12.75">
      <c r="A414" s="88" t="s">
        <v>1176</v>
      </c>
      <c r="B414" s="89" t="s">
        <v>371</v>
      </c>
      <c r="C414" s="90"/>
      <c r="D414" s="90"/>
      <c r="E414" s="90"/>
      <c r="F414" s="91"/>
    </row>
    <row r="415" spans="1:11">
      <c r="B415" s="185"/>
      <c r="C415" s="186"/>
      <c r="D415" s="307"/>
      <c r="E415" s="307"/>
    </row>
    <row r="416" spans="1:11" ht="22.5">
      <c r="A416" s="1403"/>
      <c r="B416" s="1636" t="s">
        <v>82</v>
      </c>
      <c r="C416" s="977"/>
      <c r="D416" s="582"/>
      <c r="E416" s="9"/>
    </row>
    <row r="417" spans="1:11">
      <c r="A417" s="1403"/>
      <c r="B417" s="629"/>
      <c r="C417" s="977"/>
      <c r="D417" s="582"/>
      <c r="E417" s="9"/>
      <c r="G417" s="76"/>
      <c r="H417" s="76"/>
      <c r="I417" s="76"/>
      <c r="J417" s="76"/>
      <c r="K417" s="76"/>
    </row>
    <row r="418" spans="1:11">
      <c r="A418" s="996" t="s">
        <v>1177</v>
      </c>
      <c r="B418" s="1637" t="s">
        <v>1048</v>
      </c>
      <c r="C418" s="980"/>
      <c r="D418" s="443"/>
      <c r="E418" s="121"/>
      <c r="F418" s="97"/>
      <c r="G418" s="76"/>
      <c r="H418" s="76"/>
      <c r="I418" s="76"/>
      <c r="J418" s="76"/>
      <c r="K418" s="76"/>
    </row>
    <row r="419" spans="1:11">
      <c r="A419" s="1000"/>
      <c r="B419" s="1638"/>
      <c r="C419" s="1356"/>
      <c r="D419" s="442"/>
      <c r="E419" s="98"/>
      <c r="F419" s="87"/>
      <c r="G419" s="76"/>
      <c r="H419" s="76"/>
      <c r="I419" s="76"/>
      <c r="J419" s="76"/>
      <c r="K419" s="76"/>
    </row>
    <row r="420" spans="1:11" ht="135">
      <c r="A420" s="1000"/>
      <c r="B420" s="1639" t="s">
        <v>797</v>
      </c>
      <c r="C420" s="1356"/>
      <c r="D420" s="442"/>
      <c r="E420" s="98"/>
      <c r="F420" s="206"/>
      <c r="G420" s="76"/>
      <c r="H420" s="76"/>
      <c r="I420" s="76"/>
      <c r="J420" s="76"/>
      <c r="K420" s="76"/>
    </row>
    <row r="421" spans="1:11" ht="56.25">
      <c r="A421" s="1002"/>
      <c r="B421" s="1594" t="s">
        <v>510</v>
      </c>
      <c r="C421" s="983"/>
      <c r="D421" s="723"/>
      <c r="E421" s="101"/>
      <c r="F421" s="94"/>
      <c r="G421" s="76"/>
      <c r="H421" s="76"/>
      <c r="I421" s="76"/>
      <c r="J421" s="76"/>
      <c r="K421" s="76"/>
    </row>
    <row r="422" spans="1:11">
      <c r="A422" s="586" t="s">
        <v>1178</v>
      </c>
      <c r="B422" s="636" t="s">
        <v>412</v>
      </c>
      <c r="C422" s="980"/>
      <c r="D422" s="443"/>
      <c r="E422" s="121"/>
      <c r="F422" s="97"/>
    </row>
    <row r="423" spans="1:11" ht="237.75" customHeight="1">
      <c r="A423" s="590"/>
      <c r="B423" s="455"/>
      <c r="C423" s="983"/>
      <c r="D423" s="723"/>
      <c r="E423" s="101"/>
      <c r="F423" s="94"/>
    </row>
    <row r="424" spans="1:11" s="180" customFormat="1">
      <c r="A424" s="590"/>
      <c r="B424" s="670" t="s">
        <v>420</v>
      </c>
      <c r="C424" s="1356"/>
      <c r="D424" s="442"/>
      <c r="E424" s="98"/>
      <c r="F424" s="308"/>
      <c r="G424" s="74"/>
      <c r="H424" s="74"/>
      <c r="I424" s="75"/>
      <c r="J424" s="75"/>
      <c r="K424" s="75"/>
    </row>
    <row r="425" spans="1:11" s="180" customFormat="1">
      <c r="A425" s="590"/>
      <c r="B425" s="1640" t="s">
        <v>20</v>
      </c>
      <c r="C425" s="1356"/>
      <c r="D425" s="442"/>
      <c r="E425" s="98"/>
      <c r="F425" s="308"/>
      <c r="G425" s="74"/>
      <c r="H425" s="74"/>
      <c r="I425" s="75"/>
      <c r="J425" s="75"/>
      <c r="K425" s="75"/>
    </row>
    <row r="426" spans="1:11" s="180" customFormat="1">
      <c r="A426" s="590"/>
      <c r="B426" s="1640" t="s">
        <v>21</v>
      </c>
      <c r="C426" s="983"/>
      <c r="D426" s="723"/>
      <c r="E426" s="101"/>
      <c r="F426" s="309"/>
      <c r="G426" s="74"/>
      <c r="H426" s="74"/>
      <c r="I426" s="75"/>
      <c r="J426" s="75"/>
      <c r="K426" s="75"/>
    </row>
    <row r="427" spans="1:11">
      <c r="A427" s="590"/>
      <c r="B427" s="1641" t="s">
        <v>670</v>
      </c>
      <c r="C427" s="1359" t="s">
        <v>5</v>
      </c>
      <c r="D427" s="391">
        <v>60</v>
      </c>
      <c r="E427" s="104"/>
      <c r="F427" s="105">
        <f>D427*E427</f>
        <v>0</v>
      </c>
    </row>
    <row r="428" spans="1:11">
      <c r="A428" s="590"/>
      <c r="B428" s="1641" t="s">
        <v>1052</v>
      </c>
      <c r="C428" s="1359" t="s">
        <v>5</v>
      </c>
      <c r="D428" s="391">
        <v>11</v>
      </c>
      <c r="E428" s="104"/>
      <c r="F428" s="105">
        <f>D428*E428</f>
        <v>0</v>
      </c>
    </row>
    <row r="429" spans="1:11">
      <c r="A429" s="590"/>
      <c r="B429" s="1635"/>
      <c r="C429" s="1564"/>
      <c r="D429" s="1565"/>
      <c r="E429" s="9"/>
      <c r="F429" s="9"/>
    </row>
    <row r="430" spans="1:11" ht="14.25" customHeight="1">
      <c r="A430" s="590"/>
      <c r="B430" s="670" t="s">
        <v>1049</v>
      </c>
      <c r="C430" s="1544"/>
      <c r="D430" s="487"/>
      <c r="E430" s="121"/>
      <c r="F430" s="122"/>
    </row>
    <row r="431" spans="1:11">
      <c r="A431" s="590"/>
      <c r="B431" s="1640" t="s">
        <v>1050</v>
      </c>
      <c r="C431" s="1545"/>
      <c r="D431" s="489"/>
      <c r="E431" s="98"/>
      <c r="F431" s="124"/>
    </row>
    <row r="432" spans="1:11">
      <c r="A432" s="590"/>
      <c r="B432" s="1640" t="s">
        <v>1051</v>
      </c>
      <c r="C432" s="1546"/>
      <c r="D432" s="492"/>
      <c r="E432" s="101"/>
      <c r="F432" s="127"/>
    </row>
    <row r="433" spans="1:6">
      <c r="A433" s="590"/>
      <c r="B433" s="1641" t="s">
        <v>655</v>
      </c>
      <c r="C433" s="1359" t="s">
        <v>5</v>
      </c>
      <c r="D433" s="391">
        <v>185</v>
      </c>
      <c r="E433" s="104"/>
      <c r="F433" s="38">
        <f>D433*E433</f>
        <v>0</v>
      </c>
    </row>
    <row r="434" spans="1:6">
      <c r="A434" s="590"/>
      <c r="B434" s="1641" t="s">
        <v>1052</v>
      </c>
      <c r="C434" s="1359" t="s">
        <v>5</v>
      </c>
      <c r="D434" s="391">
        <v>236</v>
      </c>
      <c r="E434" s="104"/>
      <c r="F434" s="38">
        <f>D434*E434</f>
        <v>0</v>
      </c>
    </row>
    <row r="435" spans="1:6">
      <c r="A435" s="590"/>
      <c r="B435" s="732"/>
      <c r="C435" s="1642"/>
      <c r="D435" s="684"/>
      <c r="F435" s="139"/>
    </row>
    <row r="436" spans="1:6">
      <c r="A436" s="590"/>
      <c r="B436" s="670" t="s">
        <v>442</v>
      </c>
      <c r="C436" s="1544"/>
      <c r="D436" s="487"/>
      <c r="E436" s="121"/>
      <c r="F436" s="122"/>
    </row>
    <row r="437" spans="1:6">
      <c r="A437" s="590"/>
      <c r="B437" s="1640" t="s">
        <v>22</v>
      </c>
      <c r="C437" s="1545"/>
      <c r="D437" s="489"/>
      <c r="E437" s="98"/>
      <c r="F437" s="124"/>
    </row>
    <row r="438" spans="1:6">
      <c r="A438" s="590"/>
      <c r="B438" s="1640" t="s">
        <v>23</v>
      </c>
      <c r="C438" s="1546"/>
      <c r="D438" s="492"/>
      <c r="E438" s="101"/>
      <c r="F438" s="127"/>
    </row>
    <row r="439" spans="1:6">
      <c r="A439" s="590"/>
      <c r="B439" s="1641" t="s">
        <v>670</v>
      </c>
      <c r="C439" s="1359" t="s">
        <v>5</v>
      </c>
      <c r="D439" s="669">
        <v>3</v>
      </c>
      <c r="E439" s="104"/>
      <c r="F439" s="105">
        <f>D439*E439</f>
        <v>0</v>
      </c>
    </row>
    <row r="440" spans="1:6">
      <c r="A440" s="590"/>
      <c r="B440" s="642"/>
      <c r="C440" s="1564"/>
      <c r="D440" s="684"/>
      <c r="E440" s="9"/>
      <c r="F440" s="9"/>
    </row>
    <row r="441" spans="1:6">
      <c r="A441" s="590"/>
      <c r="B441" s="670" t="s">
        <v>421</v>
      </c>
      <c r="C441" s="1544"/>
      <c r="D441" s="487"/>
      <c r="E441" s="121"/>
      <c r="F441" s="122"/>
    </row>
    <row r="442" spans="1:6">
      <c r="A442" s="590"/>
      <c r="B442" s="1640" t="s">
        <v>755</v>
      </c>
      <c r="C442" s="1545"/>
      <c r="D442" s="489"/>
      <c r="E442" s="98"/>
      <c r="F442" s="124"/>
    </row>
    <row r="443" spans="1:6">
      <c r="A443" s="590"/>
      <c r="B443" s="1640" t="s">
        <v>24</v>
      </c>
      <c r="C443" s="1546"/>
      <c r="D443" s="492"/>
      <c r="E443" s="101"/>
      <c r="F443" s="127"/>
    </row>
    <row r="444" spans="1:6">
      <c r="A444" s="590"/>
      <c r="B444" s="1641" t="s">
        <v>655</v>
      </c>
      <c r="C444" s="1359" t="s">
        <v>5</v>
      </c>
      <c r="D444" s="669">
        <v>1</v>
      </c>
      <c r="E444" s="104"/>
      <c r="F444" s="105">
        <f>D444*E444</f>
        <v>0</v>
      </c>
    </row>
    <row r="445" spans="1:6">
      <c r="A445" s="590"/>
      <c r="B445" s="642"/>
      <c r="C445" s="1564"/>
      <c r="D445" s="684"/>
      <c r="E445" s="9"/>
      <c r="F445" s="9"/>
    </row>
    <row r="446" spans="1:6">
      <c r="A446" s="590"/>
      <c r="B446" s="670" t="s">
        <v>422</v>
      </c>
      <c r="C446" s="1544"/>
      <c r="D446" s="487"/>
      <c r="E446" s="121"/>
      <c r="F446" s="122"/>
    </row>
    <row r="447" spans="1:6">
      <c r="A447" s="590"/>
      <c r="B447" s="1640" t="s">
        <v>76</v>
      </c>
      <c r="C447" s="1545"/>
      <c r="D447" s="489"/>
      <c r="E447" s="98"/>
      <c r="F447" s="124"/>
    </row>
    <row r="448" spans="1:6">
      <c r="A448" s="590"/>
      <c r="B448" s="1640" t="s">
        <v>25</v>
      </c>
      <c r="C448" s="1546"/>
      <c r="D448" s="492"/>
      <c r="E448" s="101"/>
      <c r="F448" s="127"/>
    </row>
    <row r="449" spans="1:8">
      <c r="A449" s="590"/>
      <c r="B449" s="1641" t="s">
        <v>655</v>
      </c>
      <c r="C449" s="1359" t="s">
        <v>5</v>
      </c>
      <c r="D449" s="669">
        <v>1</v>
      </c>
      <c r="E449" s="104"/>
      <c r="F449" s="105">
        <f>D449*E449</f>
        <v>0</v>
      </c>
    </row>
    <row r="450" spans="1:8">
      <c r="A450" s="590"/>
      <c r="B450" s="1635"/>
      <c r="C450" s="1564"/>
      <c r="D450" s="684"/>
      <c r="E450" s="9"/>
      <c r="F450" s="9"/>
    </row>
    <row r="451" spans="1:8">
      <c r="A451" s="590"/>
      <c r="B451" s="670" t="s">
        <v>1053</v>
      </c>
      <c r="C451" s="1544"/>
      <c r="D451" s="728"/>
      <c r="E451" s="121"/>
      <c r="F451" s="122"/>
    </row>
    <row r="452" spans="1:8">
      <c r="A452" s="590"/>
      <c r="B452" s="1640" t="s">
        <v>1054</v>
      </c>
      <c r="C452" s="1545"/>
      <c r="D452" s="445"/>
      <c r="E452" s="98"/>
      <c r="F452" s="124"/>
    </row>
    <row r="453" spans="1:8">
      <c r="A453" s="590"/>
      <c r="B453" s="1640" t="s">
        <v>1055</v>
      </c>
      <c r="C453" s="1546"/>
      <c r="D453" s="730"/>
      <c r="E453" s="101"/>
      <c r="F453" s="127"/>
    </row>
    <row r="454" spans="1:8">
      <c r="A454" s="599"/>
      <c r="B454" s="1641" t="s">
        <v>655</v>
      </c>
      <c r="C454" s="1359" t="s">
        <v>5</v>
      </c>
      <c r="D454" s="669">
        <v>1</v>
      </c>
      <c r="E454" s="104"/>
      <c r="F454" s="38">
        <f>D454*E454</f>
        <v>0</v>
      </c>
    </row>
    <row r="455" spans="1:8">
      <c r="A455" s="1005"/>
      <c r="B455" s="629"/>
      <c r="C455" s="1564"/>
      <c r="D455" s="1565"/>
      <c r="E455" s="9"/>
      <c r="F455" s="9"/>
    </row>
    <row r="456" spans="1:8">
      <c r="A456" s="586" t="s">
        <v>1179</v>
      </c>
      <c r="B456" s="636" t="s">
        <v>413</v>
      </c>
      <c r="C456" s="1544"/>
      <c r="D456" s="487"/>
      <c r="E456" s="121"/>
      <c r="F456" s="122"/>
    </row>
    <row r="457" spans="1:8" ht="233.25" customHeight="1">
      <c r="A457" s="590"/>
      <c r="B457" s="1643"/>
      <c r="C457" s="1546"/>
      <c r="D457" s="492"/>
      <c r="E457" s="101"/>
      <c r="F457" s="127"/>
    </row>
    <row r="458" spans="1:8">
      <c r="A458" s="590"/>
      <c r="B458" s="1506" t="s">
        <v>423</v>
      </c>
      <c r="C458" s="1564"/>
      <c r="D458" s="1565"/>
      <c r="E458" s="9"/>
      <c r="F458" s="9"/>
    </row>
    <row r="459" spans="1:8">
      <c r="A459" s="590"/>
      <c r="B459" s="511" t="s">
        <v>26</v>
      </c>
      <c r="C459" s="1564"/>
      <c r="D459" s="1565"/>
      <c r="E459" s="9"/>
      <c r="F459" s="9"/>
    </row>
    <row r="460" spans="1:8">
      <c r="A460" s="590"/>
      <c r="B460" s="511" t="s">
        <v>27</v>
      </c>
      <c r="C460" s="1564"/>
      <c r="D460" s="1565"/>
      <c r="E460" s="9"/>
      <c r="F460" s="9"/>
    </row>
    <row r="461" spans="1:8">
      <c r="A461" s="590"/>
      <c r="B461" s="497" t="s">
        <v>670</v>
      </c>
      <c r="C461" s="1359" t="s">
        <v>5</v>
      </c>
      <c r="D461" s="669">
        <v>142</v>
      </c>
      <c r="E461" s="104"/>
      <c r="F461" s="38">
        <f>D461*E461</f>
        <v>0</v>
      </c>
      <c r="G461" s="75"/>
      <c r="H461" s="75"/>
    </row>
    <row r="462" spans="1:8">
      <c r="A462" s="590"/>
      <c r="B462" s="1506"/>
      <c r="C462" s="1564"/>
      <c r="D462" s="1565"/>
      <c r="E462" s="9"/>
      <c r="F462" s="9"/>
    </row>
    <row r="463" spans="1:8">
      <c r="A463" s="590"/>
      <c r="B463" s="1506" t="s">
        <v>424</v>
      </c>
      <c r="C463" s="1564"/>
      <c r="D463" s="1565"/>
      <c r="E463" s="9"/>
      <c r="F463" s="9"/>
    </row>
    <row r="464" spans="1:8">
      <c r="A464" s="590"/>
      <c r="B464" s="511" t="s">
        <v>28</v>
      </c>
      <c r="C464" s="1564"/>
      <c r="D464" s="1565"/>
      <c r="E464" s="9"/>
      <c r="F464" s="9"/>
    </row>
    <row r="465" spans="1:6">
      <c r="A465" s="590"/>
      <c r="B465" s="511" t="s">
        <v>29</v>
      </c>
      <c r="C465" s="1564"/>
      <c r="D465" s="1565"/>
      <c r="E465" s="9"/>
      <c r="F465" s="9"/>
    </row>
    <row r="466" spans="1:6">
      <c r="A466" s="590"/>
      <c r="B466" s="497" t="s">
        <v>670</v>
      </c>
      <c r="C466" s="1359" t="s">
        <v>5</v>
      </c>
      <c r="D466" s="669">
        <v>3</v>
      </c>
      <c r="E466" s="104"/>
      <c r="F466" s="38">
        <f>D466*E466</f>
        <v>0</v>
      </c>
    </row>
    <row r="467" spans="1:6">
      <c r="A467" s="590"/>
      <c r="B467" s="1506"/>
      <c r="C467" s="1564"/>
      <c r="D467" s="684"/>
      <c r="E467" s="9"/>
      <c r="F467" s="9"/>
    </row>
    <row r="468" spans="1:6">
      <c r="A468" s="590"/>
      <c r="B468" s="1506" t="s">
        <v>425</v>
      </c>
      <c r="C468" s="1564"/>
      <c r="D468" s="1565"/>
      <c r="E468" s="9"/>
      <c r="F468" s="9"/>
    </row>
    <row r="469" spans="1:6">
      <c r="A469" s="590"/>
      <c r="B469" s="511" t="s">
        <v>756</v>
      </c>
      <c r="C469" s="1564"/>
      <c r="D469" s="1565"/>
      <c r="E469" s="9"/>
      <c r="F469" s="9"/>
    </row>
    <row r="470" spans="1:6">
      <c r="A470" s="590"/>
      <c r="B470" s="511" t="s">
        <v>30</v>
      </c>
      <c r="C470" s="1564"/>
      <c r="D470" s="1565"/>
      <c r="E470" s="9"/>
      <c r="F470" s="9"/>
    </row>
    <row r="471" spans="1:6">
      <c r="A471" s="590"/>
      <c r="B471" s="497" t="s">
        <v>670</v>
      </c>
      <c r="C471" s="1359" t="s">
        <v>5</v>
      </c>
      <c r="D471" s="669">
        <v>1</v>
      </c>
      <c r="E471" s="104"/>
      <c r="F471" s="105">
        <f>D471*E471</f>
        <v>0</v>
      </c>
    </row>
    <row r="472" spans="1:6">
      <c r="A472" s="590"/>
      <c r="B472" s="1597"/>
      <c r="C472" s="1564"/>
      <c r="D472" s="1565"/>
      <c r="E472" s="9"/>
      <c r="F472" s="9"/>
    </row>
    <row r="473" spans="1:6">
      <c r="A473" s="590"/>
      <c r="B473" s="1506" t="s">
        <v>426</v>
      </c>
      <c r="C473" s="1564"/>
      <c r="D473" s="1565"/>
      <c r="F473" s="9"/>
    </row>
    <row r="474" spans="1:6">
      <c r="A474" s="590"/>
      <c r="B474" s="511" t="s">
        <v>757</v>
      </c>
      <c r="C474" s="1564"/>
      <c r="D474" s="1565"/>
      <c r="F474" s="9"/>
    </row>
    <row r="475" spans="1:6">
      <c r="A475" s="590"/>
      <c r="B475" s="511" t="s">
        <v>31</v>
      </c>
      <c r="C475" s="1564"/>
      <c r="D475" s="1565"/>
      <c r="F475" s="9"/>
    </row>
    <row r="476" spans="1:6">
      <c r="A476" s="590"/>
      <c r="B476" s="497" t="s">
        <v>670</v>
      </c>
      <c r="C476" s="1359" t="s">
        <v>5</v>
      </c>
      <c r="D476" s="669">
        <v>1</v>
      </c>
      <c r="E476" s="104"/>
      <c r="F476" s="105">
        <f>D476*E476</f>
        <v>0</v>
      </c>
    </row>
    <row r="477" spans="1:6">
      <c r="A477" s="590"/>
      <c r="B477" s="1597"/>
      <c r="C477" s="1564"/>
      <c r="D477" s="1565"/>
      <c r="E477" s="9"/>
      <c r="F477" s="9"/>
    </row>
    <row r="478" spans="1:6">
      <c r="A478" s="590"/>
      <c r="B478" s="1506" t="s">
        <v>427</v>
      </c>
      <c r="C478" s="1564"/>
      <c r="D478" s="1565"/>
      <c r="E478" s="9"/>
      <c r="F478" s="9"/>
    </row>
    <row r="479" spans="1:6">
      <c r="A479" s="590"/>
      <c r="B479" s="511" t="s">
        <v>32</v>
      </c>
      <c r="C479" s="1564"/>
      <c r="D479" s="1565"/>
      <c r="E479" s="9"/>
      <c r="F479" s="9"/>
    </row>
    <row r="480" spans="1:6">
      <c r="A480" s="590"/>
      <c r="B480" s="511" t="s">
        <v>33</v>
      </c>
      <c r="C480" s="1564"/>
      <c r="D480" s="1565"/>
      <c r="E480" s="9"/>
      <c r="F480" s="9"/>
    </row>
    <row r="481" spans="1:11">
      <c r="A481" s="590"/>
      <c r="B481" s="497" t="s">
        <v>670</v>
      </c>
      <c r="C481" s="1359" t="s">
        <v>5</v>
      </c>
      <c r="D481" s="669">
        <v>3</v>
      </c>
      <c r="E481" s="104"/>
      <c r="F481" s="105">
        <f>D481*E481</f>
        <v>0</v>
      </c>
    </row>
    <row r="482" spans="1:11">
      <c r="A482" s="590"/>
      <c r="B482" s="511"/>
      <c r="C482" s="1564"/>
      <c r="D482" s="1565"/>
      <c r="E482" s="9"/>
      <c r="F482" s="9"/>
    </row>
    <row r="483" spans="1:11">
      <c r="A483" s="590"/>
      <c r="B483" s="1506" t="s">
        <v>428</v>
      </c>
      <c r="C483" s="1564"/>
      <c r="D483" s="1565"/>
      <c r="E483" s="9"/>
      <c r="F483" s="9"/>
    </row>
    <row r="484" spans="1:11">
      <c r="A484" s="590"/>
      <c r="B484" s="511" t="s">
        <v>34</v>
      </c>
      <c r="C484" s="1564"/>
      <c r="D484" s="1565"/>
      <c r="E484" s="9"/>
      <c r="F484" s="9"/>
    </row>
    <row r="485" spans="1:11">
      <c r="A485" s="590"/>
      <c r="B485" s="511" t="s">
        <v>35</v>
      </c>
      <c r="C485" s="1564"/>
      <c r="D485" s="1565"/>
      <c r="E485" s="9"/>
      <c r="F485" s="9"/>
    </row>
    <row r="486" spans="1:11">
      <c r="A486" s="590"/>
      <c r="B486" s="497" t="s">
        <v>670</v>
      </c>
      <c r="C486" s="1359" t="s">
        <v>5</v>
      </c>
      <c r="D486" s="669">
        <v>3</v>
      </c>
      <c r="E486" s="104"/>
      <c r="F486" s="105">
        <f>D486*E486</f>
        <v>0</v>
      </c>
    </row>
    <row r="487" spans="1:11">
      <c r="A487" s="590"/>
      <c r="B487" s="511"/>
      <c r="C487" s="1564"/>
      <c r="D487" s="1565"/>
      <c r="E487" s="9"/>
      <c r="F487" s="9"/>
    </row>
    <row r="488" spans="1:11">
      <c r="A488" s="590"/>
      <c r="B488" s="1506" t="s">
        <v>429</v>
      </c>
      <c r="C488" s="1564"/>
      <c r="D488" s="1565"/>
      <c r="E488" s="9"/>
      <c r="F488" s="9"/>
    </row>
    <row r="489" spans="1:11">
      <c r="A489" s="590"/>
      <c r="B489" s="511" t="s">
        <v>36</v>
      </c>
      <c r="C489" s="1564"/>
      <c r="D489" s="1565"/>
      <c r="E489" s="9"/>
      <c r="F489" s="9"/>
    </row>
    <row r="490" spans="1:11">
      <c r="A490" s="590"/>
      <c r="B490" s="511" t="s">
        <v>37</v>
      </c>
      <c r="C490" s="1564"/>
      <c r="D490" s="1565"/>
      <c r="E490" s="9"/>
      <c r="F490" s="9"/>
    </row>
    <row r="491" spans="1:11">
      <c r="A491" s="590"/>
      <c r="B491" s="497" t="s">
        <v>670</v>
      </c>
      <c r="C491" s="1359" t="s">
        <v>5</v>
      </c>
      <c r="D491" s="669">
        <v>3</v>
      </c>
      <c r="E491" s="104"/>
      <c r="F491" s="105">
        <f>D491*E491</f>
        <v>0</v>
      </c>
    </row>
    <row r="492" spans="1:11" s="180" customFormat="1">
      <c r="A492" s="590"/>
      <c r="B492" s="511"/>
      <c r="C492" s="1564"/>
      <c r="D492" s="1565"/>
      <c r="E492" s="9"/>
      <c r="F492" s="9"/>
      <c r="G492" s="74"/>
      <c r="H492" s="74"/>
      <c r="I492" s="75"/>
      <c r="J492" s="75"/>
      <c r="K492" s="75"/>
    </row>
    <row r="493" spans="1:11" s="180" customFormat="1">
      <c r="A493" s="590"/>
      <c r="B493" s="1644" t="s">
        <v>627</v>
      </c>
      <c r="C493" s="1564"/>
      <c r="D493" s="618"/>
      <c r="E493" s="314"/>
      <c r="F493" s="315"/>
      <c r="G493" s="74"/>
      <c r="H493" s="74"/>
      <c r="I493" s="75"/>
      <c r="J493" s="75"/>
      <c r="K493" s="75"/>
    </row>
    <row r="494" spans="1:11" s="180" customFormat="1">
      <c r="A494" s="590"/>
      <c r="B494" s="1473" t="s">
        <v>628</v>
      </c>
      <c r="C494" s="1564"/>
      <c r="D494" s="618"/>
      <c r="E494" s="314"/>
      <c r="F494" s="315"/>
      <c r="G494" s="74"/>
      <c r="H494" s="74"/>
      <c r="I494" s="75"/>
      <c r="J494" s="75"/>
      <c r="K494" s="75"/>
    </row>
    <row r="495" spans="1:11" s="180" customFormat="1">
      <c r="A495" s="590"/>
      <c r="B495" s="1473" t="s">
        <v>629</v>
      </c>
      <c r="C495" s="1564"/>
      <c r="D495" s="618"/>
      <c r="E495" s="314"/>
      <c r="F495" s="315"/>
      <c r="G495" s="74"/>
      <c r="H495" s="74"/>
      <c r="I495" s="75"/>
      <c r="J495" s="75"/>
      <c r="K495" s="75"/>
    </row>
    <row r="496" spans="1:11">
      <c r="A496" s="590"/>
      <c r="B496" s="497" t="s">
        <v>670</v>
      </c>
      <c r="C496" s="1359" t="s">
        <v>5</v>
      </c>
      <c r="D496" s="669">
        <v>2</v>
      </c>
      <c r="E496" s="104"/>
      <c r="F496" s="105">
        <f>D496*E496</f>
        <v>0</v>
      </c>
    </row>
    <row r="497" spans="1:6" ht="14.25" customHeight="1">
      <c r="A497" s="590"/>
      <c r="B497" s="1473"/>
      <c r="C497" s="1564"/>
      <c r="D497" s="618"/>
      <c r="E497" s="314"/>
      <c r="F497" s="315"/>
    </row>
    <row r="498" spans="1:6" ht="12.75" customHeight="1">
      <c r="A498" s="590"/>
      <c r="B498" s="1506" t="s">
        <v>552</v>
      </c>
      <c r="C498" s="1564"/>
      <c r="D498" s="1565"/>
      <c r="E498" s="9"/>
      <c r="F498" s="9"/>
    </row>
    <row r="499" spans="1:6">
      <c r="A499" s="590"/>
      <c r="B499" s="511" t="s">
        <v>551</v>
      </c>
      <c r="C499" s="1564"/>
      <c r="D499" s="1565"/>
      <c r="E499" s="9"/>
      <c r="F499" s="9"/>
    </row>
    <row r="500" spans="1:6">
      <c r="A500" s="590"/>
      <c r="B500" s="511" t="s">
        <v>553</v>
      </c>
      <c r="C500" s="1113"/>
      <c r="D500" s="1565"/>
      <c r="E500" s="9"/>
      <c r="F500" s="9"/>
    </row>
    <row r="501" spans="1:6">
      <c r="A501" s="590"/>
      <c r="B501" s="497" t="s">
        <v>670</v>
      </c>
      <c r="C501" s="1359" t="s">
        <v>5</v>
      </c>
      <c r="D501" s="669">
        <v>1</v>
      </c>
      <c r="E501" s="104"/>
      <c r="F501" s="105">
        <f>D501*E501</f>
        <v>0</v>
      </c>
    </row>
    <row r="502" spans="1:6">
      <c r="A502" s="599"/>
      <c r="B502" s="497" t="s">
        <v>655</v>
      </c>
      <c r="C502" s="1359" t="s">
        <v>5</v>
      </c>
      <c r="D502" s="669">
        <v>1</v>
      </c>
      <c r="E502" s="104"/>
      <c r="F502" s="105">
        <f>D502*E502</f>
        <v>0</v>
      </c>
    </row>
    <row r="503" spans="1:6">
      <c r="A503" s="1005"/>
      <c r="B503" s="629"/>
      <c r="C503" s="1564"/>
      <c r="D503" s="1565"/>
      <c r="E503" s="9"/>
      <c r="F503" s="9"/>
    </row>
    <row r="504" spans="1:6">
      <c r="A504" s="586" t="s">
        <v>1180</v>
      </c>
      <c r="B504" s="636" t="s">
        <v>414</v>
      </c>
      <c r="C504" s="1462"/>
      <c r="D504" s="487"/>
      <c r="E504" s="121"/>
      <c r="F504" s="122"/>
    </row>
    <row r="505" spans="1:6" ht="252.75" customHeight="1">
      <c r="A505" s="590"/>
      <c r="B505" s="455"/>
      <c r="C505" s="1463"/>
      <c r="D505" s="492"/>
      <c r="E505" s="101"/>
      <c r="F505" s="127"/>
    </row>
    <row r="506" spans="1:6">
      <c r="A506" s="590"/>
      <c r="B506" s="670" t="s">
        <v>430</v>
      </c>
      <c r="C506" s="1564"/>
      <c r="D506" s="1565"/>
      <c r="E506" s="9"/>
      <c r="F506" s="9"/>
    </row>
    <row r="507" spans="1:6">
      <c r="A507" s="590"/>
      <c r="B507" s="1640" t="s">
        <v>38</v>
      </c>
      <c r="C507" s="1564"/>
      <c r="D507" s="1565"/>
      <c r="E507" s="9"/>
      <c r="F507" s="9"/>
    </row>
    <row r="508" spans="1:6">
      <c r="A508" s="590"/>
      <c r="B508" s="1640" t="s">
        <v>39</v>
      </c>
      <c r="C508" s="1635"/>
      <c r="D508" s="1565"/>
      <c r="E508" s="9"/>
      <c r="F508" s="9"/>
    </row>
    <row r="509" spans="1:6">
      <c r="A509" s="590"/>
      <c r="B509" s="1641" t="s">
        <v>670</v>
      </c>
      <c r="C509" s="1424" t="s">
        <v>5</v>
      </c>
      <c r="D509" s="669">
        <v>6</v>
      </c>
      <c r="E509" s="104"/>
      <c r="F509" s="105">
        <f>D509*E509</f>
        <v>0</v>
      </c>
    </row>
    <row r="510" spans="1:6">
      <c r="A510" s="590"/>
      <c r="B510" s="1645"/>
      <c r="C510" s="1646"/>
      <c r="D510" s="1646"/>
      <c r="E510" s="316"/>
      <c r="F510" s="316"/>
    </row>
    <row r="511" spans="1:6">
      <c r="A511" s="590"/>
      <c r="B511" s="670" t="s">
        <v>431</v>
      </c>
      <c r="C511" s="1544"/>
      <c r="D511" s="487"/>
      <c r="E511" s="121"/>
      <c r="F511" s="122"/>
    </row>
    <row r="512" spans="1:6">
      <c r="A512" s="590"/>
      <c r="B512" s="1640" t="s">
        <v>40</v>
      </c>
      <c r="C512" s="1545"/>
      <c r="D512" s="489"/>
      <c r="E512" s="98"/>
      <c r="F512" s="124"/>
    </row>
    <row r="513" spans="1:6">
      <c r="A513" s="590"/>
      <c r="B513" s="1640" t="s">
        <v>41</v>
      </c>
      <c r="C513" s="1546"/>
      <c r="D513" s="492"/>
      <c r="E513" s="101"/>
      <c r="F513" s="127"/>
    </row>
    <row r="514" spans="1:6">
      <c r="A514" s="590"/>
      <c r="B514" s="1641" t="s">
        <v>670</v>
      </c>
      <c r="C514" s="1424" t="s">
        <v>5</v>
      </c>
      <c r="D514" s="669">
        <v>1</v>
      </c>
      <c r="E514" s="104"/>
      <c r="F514" s="105">
        <f>D514*E514</f>
        <v>0</v>
      </c>
    </row>
    <row r="515" spans="1:6">
      <c r="A515" s="590"/>
      <c r="B515" s="1645"/>
      <c r="C515" s="1646"/>
      <c r="D515" s="1646"/>
      <c r="E515" s="316"/>
      <c r="F515" s="316"/>
    </row>
    <row r="516" spans="1:6">
      <c r="A516" s="590"/>
      <c r="B516" s="670" t="s">
        <v>432</v>
      </c>
      <c r="C516" s="1544"/>
      <c r="D516" s="487"/>
      <c r="E516" s="121"/>
      <c r="F516" s="122"/>
    </row>
    <row r="517" spans="1:6">
      <c r="A517" s="590"/>
      <c r="B517" s="1640" t="s">
        <v>42</v>
      </c>
      <c r="C517" s="1545"/>
      <c r="D517" s="489"/>
      <c r="E517" s="98"/>
      <c r="F517" s="124"/>
    </row>
    <row r="518" spans="1:6">
      <c r="A518" s="590"/>
      <c r="B518" s="1640" t="s">
        <v>43</v>
      </c>
      <c r="C518" s="1546"/>
      <c r="D518" s="492"/>
      <c r="E518" s="101"/>
      <c r="F518" s="127"/>
    </row>
    <row r="519" spans="1:6">
      <c r="A519" s="590"/>
      <c r="B519" s="1641" t="s">
        <v>670</v>
      </c>
      <c r="C519" s="1424" t="s">
        <v>5</v>
      </c>
      <c r="D519" s="669">
        <v>1</v>
      </c>
      <c r="E519" s="104"/>
      <c r="F519" s="105">
        <f>D519*E519</f>
        <v>0</v>
      </c>
    </row>
    <row r="520" spans="1:6">
      <c r="A520" s="590"/>
      <c r="B520" s="1647"/>
      <c r="C520" s="1648"/>
      <c r="D520" s="1648"/>
      <c r="E520" s="317"/>
      <c r="F520" s="317"/>
    </row>
    <row r="521" spans="1:6">
      <c r="A521" s="590"/>
      <c r="B521" s="670" t="s">
        <v>433</v>
      </c>
      <c r="C521" s="1544"/>
      <c r="D521" s="487"/>
      <c r="E521" s="121"/>
      <c r="F521" s="122"/>
    </row>
    <row r="522" spans="1:6">
      <c r="A522" s="590"/>
      <c r="B522" s="1640" t="s">
        <v>44</v>
      </c>
      <c r="C522" s="1545"/>
      <c r="D522" s="489"/>
      <c r="E522" s="98"/>
      <c r="F522" s="124"/>
    </row>
    <row r="523" spans="1:6">
      <c r="A523" s="590"/>
      <c r="B523" s="1640" t="s">
        <v>758</v>
      </c>
      <c r="C523" s="1546"/>
      <c r="D523" s="492"/>
      <c r="E523" s="101"/>
      <c r="F523" s="127"/>
    </row>
    <row r="524" spans="1:6">
      <c r="A524" s="599"/>
      <c r="B524" s="1641" t="s">
        <v>670</v>
      </c>
      <c r="C524" s="1424" t="s">
        <v>5</v>
      </c>
      <c r="D524" s="669">
        <v>1</v>
      </c>
      <c r="E524" s="104"/>
      <c r="F524" s="105">
        <f>D524*E524</f>
        <v>0</v>
      </c>
    </row>
    <row r="525" spans="1:6">
      <c r="A525" s="1649"/>
      <c r="B525" s="1645"/>
      <c r="C525" s="1650"/>
      <c r="D525" s="1650"/>
      <c r="E525" s="318"/>
      <c r="F525" s="318"/>
    </row>
    <row r="526" spans="1:6">
      <c r="A526" s="586" t="s">
        <v>1181</v>
      </c>
      <c r="B526" s="1651" t="s">
        <v>415</v>
      </c>
      <c r="C526" s="1462"/>
      <c r="D526" s="487"/>
      <c r="E526" s="121"/>
      <c r="F526" s="122"/>
    </row>
    <row r="527" spans="1:6" ht="228" customHeight="1">
      <c r="A527" s="590"/>
      <c r="B527" s="455"/>
      <c r="C527" s="1463"/>
      <c r="D527" s="492"/>
      <c r="E527" s="101"/>
      <c r="F527" s="127"/>
    </row>
    <row r="528" spans="1:6">
      <c r="A528" s="590"/>
      <c r="B528" s="1506" t="s">
        <v>434</v>
      </c>
      <c r="C528" s="1564"/>
      <c r="D528" s="1565"/>
      <c r="E528" s="9"/>
      <c r="F528" s="9"/>
    </row>
    <row r="529" spans="1:8">
      <c r="A529" s="590"/>
      <c r="B529" s="511" t="s">
        <v>45</v>
      </c>
      <c r="C529" s="1564"/>
      <c r="D529" s="1565"/>
      <c r="E529" s="9"/>
      <c r="F529" s="9"/>
    </row>
    <row r="530" spans="1:8">
      <c r="A530" s="590"/>
      <c r="B530" s="511" t="s">
        <v>46</v>
      </c>
      <c r="C530" s="1564"/>
      <c r="D530" s="1565"/>
      <c r="E530" s="9"/>
      <c r="F530" s="9"/>
    </row>
    <row r="531" spans="1:8">
      <c r="A531" s="590"/>
      <c r="B531" s="497" t="s">
        <v>670</v>
      </c>
      <c r="C531" s="1359" t="s">
        <v>5</v>
      </c>
      <c r="D531" s="669">
        <v>85</v>
      </c>
      <c r="E531" s="104"/>
      <c r="F531" s="105">
        <f>D531*E531</f>
        <v>0</v>
      </c>
      <c r="G531" s="75"/>
      <c r="H531" s="75"/>
    </row>
    <row r="532" spans="1:8">
      <c r="A532" s="590"/>
      <c r="B532" s="497" t="s">
        <v>655</v>
      </c>
      <c r="C532" s="1359" t="s">
        <v>5</v>
      </c>
      <c r="D532" s="669">
        <v>27</v>
      </c>
      <c r="E532" s="104"/>
      <c r="F532" s="105">
        <f>D532*E532</f>
        <v>0</v>
      </c>
      <c r="G532" s="75"/>
      <c r="H532" s="75"/>
    </row>
    <row r="533" spans="1:8">
      <c r="A533" s="590"/>
      <c r="B533" s="511"/>
      <c r="C533" s="1564"/>
      <c r="D533" s="1565"/>
      <c r="E533" s="9"/>
      <c r="F533" s="9"/>
    </row>
    <row r="534" spans="1:8">
      <c r="A534" s="590"/>
      <c r="B534" s="1506" t="s">
        <v>435</v>
      </c>
      <c r="C534" s="1564"/>
      <c r="D534" s="1565"/>
      <c r="E534" s="9"/>
      <c r="F534" s="9"/>
    </row>
    <row r="535" spans="1:8">
      <c r="A535" s="590"/>
      <c r="B535" s="511" t="s">
        <v>47</v>
      </c>
      <c r="C535" s="1564"/>
      <c r="D535" s="1565"/>
      <c r="E535" s="9"/>
      <c r="F535" s="9"/>
    </row>
    <row r="536" spans="1:8">
      <c r="A536" s="590"/>
      <c r="B536" s="511" t="s">
        <v>48</v>
      </c>
      <c r="C536" s="1564"/>
      <c r="D536" s="1565"/>
      <c r="E536" s="9"/>
      <c r="F536" s="9"/>
    </row>
    <row r="537" spans="1:8">
      <c r="A537" s="590"/>
      <c r="B537" s="497" t="s">
        <v>670</v>
      </c>
      <c r="C537" s="1359" t="s">
        <v>5</v>
      </c>
      <c r="D537" s="669">
        <v>1</v>
      </c>
      <c r="E537" s="104"/>
      <c r="F537" s="105">
        <f>D537*E537</f>
        <v>0</v>
      </c>
    </row>
    <row r="538" spans="1:8">
      <c r="A538" s="590"/>
      <c r="B538" s="1597"/>
      <c r="C538" s="1564"/>
      <c r="D538" s="1565"/>
      <c r="E538" s="9"/>
      <c r="F538" s="9"/>
    </row>
    <row r="539" spans="1:8">
      <c r="A539" s="590"/>
      <c r="B539" s="1506" t="s">
        <v>436</v>
      </c>
      <c r="C539" s="1564"/>
      <c r="D539" s="1565"/>
      <c r="E539" s="9"/>
      <c r="F539" s="9"/>
    </row>
    <row r="540" spans="1:8">
      <c r="A540" s="590"/>
      <c r="B540" s="511" t="s">
        <v>49</v>
      </c>
      <c r="C540" s="1564"/>
      <c r="D540" s="1565"/>
      <c r="E540" s="9"/>
      <c r="F540" s="9"/>
    </row>
    <row r="541" spans="1:8">
      <c r="A541" s="590"/>
      <c r="B541" s="511" t="s">
        <v>50</v>
      </c>
      <c r="C541" s="1564"/>
      <c r="D541" s="1565"/>
      <c r="E541" s="9"/>
      <c r="F541" s="9"/>
    </row>
    <row r="542" spans="1:8">
      <c r="A542" s="590"/>
      <c r="B542" s="497" t="s">
        <v>670</v>
      </c>
      <c r="C542" s="1359" t="s">
        <v>5</v>
      </c>
      <c r="D542" s="669">
        <v>2</v>
      </c>
      <c r="E542" s="104"/>
      <c r="F542" s="105">
        <f>D542*E542</f>
        <v>0</v>
      </c>
    </row>
    <row r="543" spans="1:8" ht="13.5" customHeight="1">
      <c r="A543" s="590"/>
      <c r="B543" s="511"/>
      <c r="C543" s="1564"/>
      <c r="D543" s="1565"/>
      <c r="E543" s="9"/>
      <c r="F543" s="9"/>
    </row>
    <row r="544" spans="1:8">
      <c r="A544" s="590"/>
      <c r="B544" s="1506" t="s">
        <v>437</v>
      </c>
      <c r="C544" s="1564"/>
      <c r="D544" s="1565"/>
      <c r="E544" s="9"/>
      <c r="F544" s="9"/>
    </row>
    <row r="545" spans="1:6">
      <c r="A545" s="590"/>
      <c r="B545" s="511" t="s">
        <v>51</v>
      </c>
      <c r="C545" s="1564"/>
      <c r="D545" s="1565"/>
      <c r="E545" s="9"/>
      <c r="F545" s="9"/>
    </row>
    <row r="546" spans="1:6">
      <c r="A546" s="590"/>
      <c r="B546" s="511" t="s">
        <v>763</v>
      </c>
      <c r="C546" s="1564"/>
      <c r="D546" s="1565"/>
      <c r="E546" s="9"/>
      <c r="F546" s="9"/>
    </row>
    <row r="547" spans="1:6">
      <c r="A547" s="590"/>
      <c r="B547" s="497" t="s">
        <v>670</v>
      </c>
      <c r="C547" s="1359" t="s">
        <v>5</v>
      </c>
      <c r="D547" s="669">
        <v>2</v>
      </c>
      <c r="E547" s="104"/>
      <c r="F547" s="105">
        <f>D547*E547</f>
        <v>0</v>
      </c>
    </row>
    <row r="548" spans="1:6">
      <c r="A548" s="590"/>
      <c r="B548" s="511"/>
      <c r="C548" s="1564"/>
      <c r="D548" s="1565"/>
      <c r="E548" s="9"/>
      <c r="F548" s="9"/>
    </row>
    <row r="549" spans="1:6">
      <c r="A549" s="590"/>
      <c r="B549" s="1506" t="s">
        <v>438</v>
      </c>
      <c r="C549" s="1564"/>
      <c r="D549" s="1565"/>
      <c r="E549" s="9"/>
      <c r="F549" s="9"/>
    </row>
    <row r="550" spans="1:6">
      <c r="A550" s="590"/>
      <c r="B550" s="511" t="s">
        <v>52</v>
      </c>
      <c r="C550" s="1564"/>
      <c r="D550" s="1565"/>
      <c r="E550" s="9"/>
      <c r="F550" s="9"/>
    </row>
    <row r="551" spans="1:6">
      <c r="A551" s="590"/>
      <c r="B551" s="511" t="s">
        <v>53</v>
      </c>
      <c r="C551" s="1564"/>
      <c r="D551" s="1565"/>
      <c r="E551" s="9"/>
      <c r="F551" s="9"/>
    </row>
    <row r="552" spans="1:6">
      <c r="A552" s="590"/>
      <c r="B552" s="497" t="s">
        <v>670</v>
      </c>
      <c r="C552" s="1359" t="s">
        <v>5</v>
      </c>
      <c r="D552" s="669">
        <v>6</v>
      </c>
      <c r="E552" s="104"/>
      <c r="F552" s="105">
        <f>D552*E552</f>
        <v>0</v>
      </c>
    </row>
    <row r="553" spans="1:6">
      <c r="A553" s="590"/>
      <c r="B553" s="511"/>
      <c r="C553" s="1564"/>
      <c r="D553" s="1565"/>
      <c r="E553" s="9"/>
      <c r="F553" s="9"/>
    </row>
    <row r="554" spans="1:6">
      <c r="A554" s="590"/>
      <c r="B554" s="1506" t="s">
        <v>439</v>
      </c>
      <c r="C554" s="1564"/>
      <c r="D554" s="1565"/>
      <c r="E554" s="9"/>
      <c r="F554" s="9"/>
    </row>
    <row r="555" spans="1:6">
      <c r="A555" s="590"/>
      <c r="B555" s="511" t="s">
        <v>54</v>
      </c>
      <c r="C555" s="1564"/>
      <c r="D555" s="1565"/>
      <c r="E555" s="9"/>
      <c r="F555" s="9"/>
    </row>
    <row r="556" spans="1:6">
      <c r="A556" s="590"/>
      <c r="B556" s="511" t="s">
        <v>55</v>
      </c>
      <c r="C556" s="1564"/>
      <c r="D556" s="1565"/>
      <c r="E556" s="9"/>
      <c r="F556" s="9"/>
    </row>
    <row r="557" spans="1:6">
      <c r="A557" s="590"/>
      <c r="B557" s="497" t="s">
        <v>670</v>
      </c>
      <c r="C557" s="1359" t="s">
        <v>5</v>
      </c>
      <c r="D557" s="669">
        <v>3</v>
      </c>
      <c r="E557" s="104"/>
      <c r="F557" s="105">
        <f>D557*E557</f>
        <v>0</v>
      </c>
    </row>
    <row r="558" spans="1:6">
      <c r="A558" s="590"/>
      <c r="B558" s="511"/>
      <c r="C558" s="1564"/>
      <c r="D558" s="1565"/>
      <c r="E558" s="9"/>
      <c r="F558" s="9"/>
    </row>
    <row r="559" spans="1:6">
      <c r="A559" s="590"/>
      <c r="B559" s="1506" t="s">
        <v>440</v>
      </c>
      <c r="C559" s="1113"/>
      <c r="D559" s="1565"/>
      <c r="E559" s="9"/>
      <c r="F559" s="9"/>
    </row>
    <row r="560" spans="1:6">
      <c r="A560" s="590"/>
      <c r="B560" s="511" t="s">
        <v>56</v>
      </c>
      <c r="C560" s="1113"/>
      <c r="D560" s="1565"/>
      <c r="E560" s="9"/>
      <c r="F560" s="9"/>
    </row>
    <row r="561" spans="1:6" ht="12.75" customHeight="1">
      <c r="A561" s="590"/>
      <c r="B561" s="511" t="s">
        <v>57</v>
      </c>
      <c r="C561" s="1113"/>
      <c r="D561" s="1565"/>
      <c r="E561" s="9"/>
      <c r="F561" s="9"/>
    </row>
    <row r="562" spans="1:6">
      <c r="A562" s="590"/>
      <c r="B562" s="497" t="s">
        <v>670</v>
      </c>
      <c r="C562" s="1120" t="s">
        <v>5</v>
      </c>
      <c r="D562" s="669">
        <v>3</v>
      </c>
      <c r="E562" s="104"/>
      <c r="F562" s="105">
        <f>D562*E562</f>
        <v>0</v>
      </c>
    </row>
    <row r="563" spans="1:6">
      <c r="A563" s="590"/>
      <c r="B563" s="1506"/>
      <c r="C563" s="1113"/>
      <c r="D563" s="684"/>
      <c r="E563" s="9"/>
      <c r="F563" s="9"/>
    </row>
    <row r="564" spans="1:6">
      <c r="A564" s="590"/>
      <c r="B564" s="1506" t="s">
        <v>735</v>
      </c>
      <c r="C564" s="1113"/>
      <c r="D564" s="1565"/>
      <c r="E564" s="9"/>
      <c r="F564" s="9"/>
    </row>
    <row r="565" spans="1:6">
      <c r="A565" s="590"/>
      <c r="B565" s="511" t="s">
        <v>736</v>
      </c>
      <c r="C565" s="1113"/>
      <c r="D565" s="1565"/>
      <c r="E565" s="9"/>
      <c r="F565" s="9"/>
    </row>
    <row r="566" spans="1:6">
      <c r="A566" s="590"/>
      <c r="B566" s="511" t="s">
        <v>762</v>
      </c>
      <c r="C566" s="1113"/>
      <c r="D566" s="1565"/>
      <c r="E566" s="9"/>
      <c r="F566" s="9"/>
    </row>
    <row r="567" spans="1:6">
      <c r="A567" s="590"/>
      <c r="B567" s="497" t="s">
        <v>655</v>
      </c>
      <c r="C567" s="1120" t="s">
        <v>5</v>
      </c>
      <c r="D567" s="669">
        <v>1</v>
      </c>
      <c r="E567" s="104"/>
      <c r="F567" s="105">
        <f>D567*E567</f>
        <v>0</v>
      </c>
    </row>
    <row r="568" spans="1:6">
      <c r="A568" s="590"/>
      <c r="B568" s="1506"/>
      <c r="C568" s="1113"/>
      <c r="D568" s="684"/>
      <c r="E568" s="9"/>
      <c r="F568" s="9"/>
    </row>
    <row r="569" spans="1:6">
      <c r="A569" s="590"/>
      <c r="B569" s="1506" t="s">
        <v>738</v>
      </c>
      <c r="C569" s="1113"/>
      <c r="D569" s="1565"/>
      <c r="E569" s="9"/>
      <c r="F569" s="9"/>
    </row>
    <row r="570" spans="1:6">
      <c r="A570" s="590"/>
      <c r="B570" s="511" t="s">
        <v>737</v>
      </c>
      <c r="C570" s="1113"/>
      <c r="D570" s="1565"/>
      <c r="E570" s="9"/>
      <c r="F570" s="9"/>
    </row>
    <row r="571" spans="1:6">
      <c r="A571" s="590"/>
      <c r="B571" s="511" t="s">
        <v>761</v>
      </c>
      <c r="C571" s="1113"/>
      <c r="D571" s="1565"/>
      <c r="E571" s="9"/>
      <c r="F571" s="9"/>
    </row>
    <row r="572" spans="1:6">
      <c r="A572" s="590"/>
      <c r="B572" s="497" t="s">
        <v>655</v>
      </c>
      <c r="C572" s="1120" t="s">
        <v>5</v>
      </c>
      <c r="D572" s="669">
        <v>2</v>
      </c>
      <c r="E572" s="104"/>
      <c r="F572" s="105">
        <f>D572*E572</f>
        <v>0</v>
      </c>
    </row>
    <row r="573" spans="1:6">
      <c r="A573" s="590"/>
      <c r="B573" s="1506"/>
      <c r="C573" s="1113"/>
      <c r="D573" s="684"/>
      <c r="E573" s="9"/>
      <c r="F573" s="9"/>
    </row>
    <row r="574" spans="1:6">
      <c r="A574" s="590"/>
      <c r="B574" s="1506" t="s">
        <v>740</v>
      </c>
      <c r="C574" s="1113"/>
      <c r="D574" s="1565"/>
      <c r="E574" s="9"/>
      <c r="F574" s="9"/>
    </row>
    <row r="575" spans="1:6">
      <c r="A575" s="590"/>
      <c r="B575" s="511" t="s">
        <v>739</v>
      </c>
      <c r="C575" s="1113"/>
      <c r="D575" s="1565"/>
      <c r="E575" s="9"/>
      <c r="F575" s="9"/>
    </row>
    <row r="576" spans="1:6">
      <c r="A576" s="590"/>
      <c r="B576" s="511" t="s">
        <v>760</v>
      </c>
      <c r="C576" s="1113"/>
      <c r="D576" s="1565"/>
      <c r="E576" s="9"/>
      <c r="F576" s="9"/>
    </row>
    <row r="577" spans="1:6">
      <c r="A577" s="590"/>
      <c r="B577" s="497" t="s">
        <v>655</v>
      </c>
      <c r="C577" s="1120" t="s">
        <v>5</v>
      </c>
      <c r="D577" s="669">
        <v>3</v>
      </c>
      <c r="E577" s="104"/>
      <c r="F577" s="105">
        <f>D577*E577</f>
        <v>0</v>
      </c>
    </row>
    <row r="578" spans="1:6">
      <c r="A578" s="590"/>
      <c r="B578" s="1506"/>
      <c r="C578" s="1113"/>
      <c r="D578" s="684"/>
      <c r="E578" s="9"/>
      <c r="F578" s="9"/>
    </row>
    <row r="579" spans="1:6">
      <c r="A579" s="590"/>
      <c r="B579" s="1506" t="s">
        <v>741</v>
      </c>
      <c r="C579" s="1113"/>
      <c r="D579" s="1565"/>
      <c r="E579" s="9"/>
      <c r="F579" s="9"/>
    </row>
    <row r="580" spans="1:6">
      <c r="A580" s="590"/>
      <c r="B580" s="511" t="s">
        <v>742</v>
      </c>
      <c r="C580" s="1113"/>
      <c r="D580" s="1565"/>
      <c r="E580" s="9"/>
      <c r="F580" s="9"/>
    </row>
    <row r="581" spans="1:6">
      <c r="A581" s="590"/>
      <c r="B581" s="511" t="s">
        <v>759</v>
      </c>
      <c r="C581" s="1113"/>
      <c r="D581" s="1565"/>
      <c r="E581" s="9"/>
      <c r="F581" s="9"/>
    </row>
    <row r="582" spans="1:6">
      <c r="A582" s="590"/>
      <c r="B582" s="497" t="s">
        <v>655</v>
      </c>
      <c r="C582" s="1120" t="s">
        <v>5</v>
      </c>
      <c r="D582" s="669">
        <v>3</v>
      </c>
      <c r="E582" s="104"/>
      <c r="F582" s="105">
        <f>D582*E582</f>
        <v>0</v>
      </c>
    </row>
    <row r="583" spans="1:6">
      <c r="A583" s="590"/>
      <c r="B583" s="1506"/>
      <c r="C583" s="1113"/>
      <c r="D583" s="684"/>
      <c r="E583" s="9"/>
      <c r="F583" s="9"/>
    </row>
    <row r="584" spans="1:6">
      <c r="A584" s="590"/>
      <c r="B584" s="1506" t="s">
        <v>743</v>
      </c>
      <c r="C584" s="1113"/>
      <c r="D584" s="1565"/>
      <c r="E584" s="9"/>
      <c r="F584" s="9"/>
    </row>
    <row r="585" spans="1:6">
      <c r="A585" s="590"/>
      <c r="B585" s="511" t="s">
        <v>49</v>
      </c>
      <c r="C585" s="1113"/>
      <c r="D585" s="1565"/>
      <c r="E585" s="9"/>
      <c r="F585" s="9"/>
    </row>
    <row r="586" spans="1:6">
      <c r="A586" s="590"/>
      <c r="B586" s="511" t="s">
        <v>771</v>
      </c>
      <c r="C586" s="1113"/>
      <c r="D586" s="1565"/>
      <c r="E586" s="9"/>
      <c r="F586" s="9"/>
    </row>
    <row r="587" spans="1:6">
      <c r="A587" s="599"/>
      <c r="B587" s="497" t="s">
        <v>655</v>
      </c>
      <c r="C587" s="1120" t="s">
        <v>5</v>
      </c>
      <c r="D587" s="669">
        <v>3</v>
      </c>
      <c r="E587" s="104"/>
      <c r="F587" s="105">
        <f>D587*E587</f>
        <v>0</v>
      </c>
    </row>
    <row r="588" spans="1:6">
      <c r="A588" s="1251"/>
      <c r="B588" s="642"/>
      <c r="C588" s="1113"/>
      <c r="D588" s="684"/>
      <c r="E588" s="9"/>
      <c r="F588" s="9"/>
    </row>
    <row r="589" spans="1:6">
      <c r="A589" s="586" t="s">
        <v>1182</v>
      </c>
      <c r="B589" s="636" t="s">
        <v>416</v>
      </c>
      <c r="C589" s="1462"/>
      <c r="D589" s="487"/>
      <c r="E589" s="121"/>
      <c r="F589" s="122"/>
    </row>
    <row r="590" spans="1:6" ht="235.5" customHeight="1">
      <c r="A590" s="590"/>
      <c r="B590" s="455"/>
      <c r="C590" s="1463"/>
      <c r="D590" s="492"/>
      <c r="E590" s="101"/>
      <c r="F590" s="127"/>
    </row>
    <row r="591" spans="1:6">
      <c r="A591" s="590"/>
      <c r="B591" s="1506" t="s">
        <v>441</v>
      </c>
      <c r="C591" s="1564"/>
      <c r="D591" s="1565"/>
      <c r="E591" s="9"/>
      <c r="F591" s="9"/>
    </row>
    <row r="592" spans="1:6">
      <c r="A592" s="590"/>
      <c r="B592" s="511" t="s">
        <v>58</v>
      </c>
      <c r="C592" s="1564"/>
      <c r="D592" s="1565"/>
      <c r="E592" s="9"/>
      <c r="F592" s="9"/>
    </row>
    <row r="593" spans="1:8">
      <c r="A593" s="590"/>
      <c r="B593" s="511" t="s">
        <v>764</v>
      </c>
      <c r="C593" s="1564"/>
      <c r="D593" s="1565"/>
      <c r="E593" s="9"/>
      <c r="F593" s="9"/>
    </row>
    <row r="594" spans="1:8">
      <c r="A594" s="590"/>
      <c r="B594" s="497" t="s">
        <v>670</v>
      </c>
      <c r="C594" s="1359" t="s">
        <v>5</v>
      </c>
      <c r="D594" s="669">
        <v>4</v>
      </c>
      <c r="E594" s="104"/>
      <c r="F594" s="105">
        <f>D594*E594</f>
        <v>0</v>
      </c>
      <c r="G594" s="75"/>
      <c r="H594" s="75"/>
    </row>
    <row r="595" spans="1:8">
      <c r="A595" s="599"/>
      <c r="B595" s="497" t="s">
        <v>655</v>
      </c>
      <c r="C595" s="1359" t="s">
        <v>5</v>
      </c>
      <c r="D595" s="669">
        <v>3</v>
      </c>
      <c r="E595" s="104"/>
      <c r="F595" s="105">
        <f>D595*E595</f>
        <v>0</v>
      </c>
      <c r="G595" s="75"/>
      <c r="H595" s="75"/>
    </row>
    <row r="596" spans="1:8">
      <c r="A596" s="1005"/>
      <c r="B596" s="629"/>
      <c r="C596" s="1564"/>
      <c r="D596" s="1565"/>
      <c r="E596" s="9"/>
      <c r="F596" s="9"/>
    </row>
    <row r="597" spans="1:8" ht="22.5">
      <c r="A597" s="586" t="s">
        <v>1183</v>
      </c>
      <c r="B597" s="636" t="s">
        <v>417</v>
      </c>
      <c r="C597" s="1462"/>
      <c r="D597" s="487"/>
      <c r="E597" s="121"/>
      <c r="F597" s="122"/>
    </row>
    <row r="598" spans="1:8" ht="244.5" customHeight="1">
      <c r="A598" s="590"/>
      <c r="B598" s="455"/>
      <c r="C598" s="1463"/>
      <c r="D598" s="492"/>
      <c r="E598" s="101"/>
      <c r="F598" s="127"/>
    </row>
    <row r="599" spans="1:8" ht="22.5">
      <c r="A599" s="590"/>
      <c r="B599" s="1506" t="s">
        <v>447</v>
      </c>
      <c r="C599" s="1564"/>
      <c r="D599" s="1565"/>
      <c r="E599" s="9"/>
      <c r="F599" s="9"/>
    </row>
    <row r="600" spans="1:8">
      <c r="A600" s="590"/>
      <c r="B600" s="511" t="s">
        <v>59</v>
      </c>
      <c r="C600" s="1564"/>
      <c r="D600" s="1565"/>
      <c r="E600" s="9"/>
      <c r="F600" s="9"/>
      <c r="G600" s="217"/>
      <c r="H600" s="217"/>
    </row>
    <row r="601" spans="1:8">
      <c r="A601" s="590"/>
      <c r="B601" s="511" t="s">
        <v>39</v>
      </c>
      <c r="C601" s="1564"/>
      <c r="D601" s="1565"/>
      <c r="E601" s="9"/>
      <c r="F601" s="9"/>
      <c r="G601" s="217"/>
      <c r="H601" s="217"/>
    </row>
    <row r="602" spans="1:8">
      <c r="A602" s="590"/>
      <c r="B602" s="497" t="s">
        <v>670</v>
      </c>
      <c r="C602" s="1359" t="s">
        <v>5</v>
      </c>
      <c r="D602" s="669">
        <v>9</v>
      </c>
      <c r="E602" s="104"/>
      <c r="F602" s="105">
        <f>D602*E602</f>
        <v>0</v>
      </c>
      <c r="G602" s="75"/>
      <c r="H602" s="75"/>
    </row>
    <row r="603" spans="1:8">
      <c r="A603" s="590"/>
      <c r="B603" s="497" t="s">
        <v>655</v>
      </c>
      <c r="C603" s="1359" t="s">
        <v>5</v>
      </c>
      <c r="D603" s="669">
        <v>9</v>
      </c>
      <c r="E603" s="104"/>
      <c r="F603" s="105">
        <f>D603*E603</f>
        <v>0</v>
      </c>
      <c r="G603" s="75"/>
      <c r="H603" s="75"/>
    </row>
    <row r="604" spans="1:8">
      <c r="A604" s="590"/>
      <c r="B604" s="511"/>
      <c r="C604" s="1564"/>
      <c r="D604" s="1565"/>
      <c r="E604" s="9"/>
      <c r="F604" s="9"/>
    </row>
    <row r="605" spans="1:8">
      <c r="A605" s="590"/>
      <c r="B605" s="1506" t="s">
        <v>448</v>
      </c>
      <c r="C605" s="1564"/>
      <c r="D605" s="1565"/>
      <c r="E605" s="9"/>
      <c r="F605" s="9"/>
    </row>
    <row r="606" spans="1:8">
      <c r="A606" s="590"/>
      <c r="B606" s="511" t="s">
        <v>60</v>
      </c>
      <c r="C606" s="1564"/>
      <c r="D606" s="1565"/>
      <c r="E606" s="9"/>
      <c r="F606" s="9"/>
    </row>
    <row r="607" spans="1:8">
      <c r="A607" s="590"/>
      <c r="B607" s="511" t="s">
        <v>61</v>
      </c>
      <c r="C607" s="1564"/>
      <c r="D607" s="1565"/>
      <c r="E607" s="9"/>
      <c r="F607" s="9"/>
    </row>
    <row r="608" spans="1:8">
      <c r="A608" s="590"/>
      <c r="B608" s="497" t="s">
        <v>670</v>
      </c>
      <c r="C608" s="1359" t="s">
        <v>5</v>
      </c>
      <c r="D608" s="669">
        <v>1</v>
      </c>
      <c r="E608" s="104"/>
      <c r="F608" s="105">
        <f>D608*E608</f>
        <v>0</v>
      </c>
    </row>
    <row r="609" spans="1:11">
      <c r="A609" s="590"/>
      <c r="B609" s="511"/>
      <c r="C609" s="1564"/>
      <c r="D609" s="1565"/>
      <c r="E609" s="9"/>
      <c r="F609" s="9"/>
    </row>
    <row r="610" spans="1:11">
      <c r="A610" s="590"/>
      <c r="B610" s="1506" t="s">
        <v>449</v>
      </c>
      <c r="C610" s="1564"/>
      <c r="D610" s="1565"/>
      <c r="E610" s="9"/>
      <c r="F610" s="9"/>
    </row>
    <row r="611" spans="1:11">
      <c r="A611" s="590"/>
      <c r="B611" s="511" t="s">
        <v>62</v>
      </c>
      <c r="C611" s="1564"/>
      <c r="D611" s="1565"/>
      <c r="E611" s="9"/>
      <c r="F611" s="9"/>
    </row>
    <row r="612" spans="1:11">
      <c r="A612" s="590"/>
      <c r="B612" s="511" t="s">
        <v>63</v>
      </c>
      <c r="C612" s="1564"/>
      <c r="D612" s="1565"/>
      <c r="E612" s="9"/>
      <c r="F612" s="9"/>
      <c r="G612" s="76"/>
      <c r="H612" s="76"/>
      <c r="I612" s="76"/>
      <c r="J612" s="76"/>
      <c r="K612" s="76"/>
    </row>
    <row r="613" spans="1:11">
      <c r="A613" s="590"/>
      <c r="B613" s="497" t="s">
        <v>670</v>
      </c>
      <c r="C613" s="1359" t="s">
        <v>5</v>
      </c>
      <c r="D613" s="669">
        <v>1</v>
      </c>
      <c r="E613" s="104"/>
      <c r="F613" s="105">
        <f>D613*E613</f>
        <v>0</v>
      </c>
    </row>
    <row r="614" spans="1:11">
      <c r="A614" s="590"/>
      <c r="B614" s="511"/>
      <c r="C614" s="1564"/>
      <c r="D614" s="1565"/>
      <c r="E614" s="9"/>
      <c r="F614" s="9"/>
    </row>
    <row r="615" spans="1:11">
      <c r="A615" s="590"/>
      <c r="B615" s="1506" t="s">
        <v>450</v>
      </c>
      <c r="C615" s="1564"/>
      <c r="D615" s="1565"/>
      <c r="E615" s="9"/>
      <c r="F615" s="9"/>
    </row>
    <row r="616" spans="1:11">
      <c r="A616" s="590"/>
      <c r="B616" s="511" t="s">
        <v>64</v>
      </c>
      <c r="C616" s="1564"/>
      <c r="D616" s="1565"/>
      <c r="E616" s="9"/>
      <c r="F616" s="9"/>
    </row>
    <row r="617" spans="1:11">
      <c r="A617" s="590"/>
      <c r="B617" s="511" t="s">
        <v>65</v>
      </c>
      <c r="C617" s="1564"/>
      <c r="D617" s="1565"/>
      <c r="E617" s="9"/>
      <c r="F617" s="9"/>
    </row>
    <row r="618" spans="1:11">
      <c r="A618" s="590"/>
      <c r="B618" s="497" t="s">
        <v>670</v>
      </c>
      <c r="C618" s="1359" t="s">
        <v>5</v>
      </c>
      <c r="D618" s="669">
        <v>1</v>
      </c>
      <c r="E618" s="104"/>
      <c r="F618" s="105">
        <f>D618*E618</f>
        <v>0</v>
      </c>
    </row>
    <row r="619" spans="1:11">
      <c r="A619" s="590"/>
      <c r="B619" s="511"/>
      <c r="C619" s="1564"/>
      <c r="D619" s="1565"/>
      <c r="E619" s="9"/>
      <c r="F619" s="9"/>
      <c r="G619" s="217"/>
      <c r="H619" s="217"/>
      <c r="I619" s="218"/>
      <c r="J619" s="218"/>
    </row>
    <row r="620" spans="1:11" ht="22.5">
      <c r="A620" s="590"/>
      <c r="B620" s="1506" t="s">
        <v>451</v>
      </c>
      <c r="C620" s="1564"/>
      <c r="D620" s="1565"/>
      <c r="E620" s="9"/>
      <c r="F620" s="9"/>
    </row>
    <row r="621" spans="1:11">
      <c r="A621" s="590"/>
      <c r="B621" s="511" t="s">
        <v>66</v>
      </c>
      <c r="C621" s="1564"/>
      <c r="D621" s="1565"/>
      <c r="E621" s="9"/>
      <c r="F621" s="9"/>
    </row>
    <row r="622" spans="1:11">
      <c r="A622" s="590"/>
      <c r="B622" s="511" t="s">
        <v>67</v>
      </c>
      <c r="C622" s="1564"/>
      <c r="D622" s="1565"/>
      <c r="E622" s="9"/>
      <c r="F622" s="9"/>
    </row>
    <row r="623" spans="1:11">
      <c r="A623" s="590"/>
      <c r="B623" s="1652" t="s">
        <v>670</v>
      </c>
      <c r="C623" s="1359" t="s">
        <v>5</v>
      </c>
      <c r="D623" s="669">
        <v>2</v>
      </c>
      <c r="E623" s="104"/>
      <c r="F623" s="105">
        <f>D623*E623</f>
        <v>0</v>
      </c>
    </row>
    <row r="624" spans="1:11">
      <c r="A624" s="590"/>
      <c r="B624" s="511"/>
      <c r="C624" s="1564"/>
      <c r="D624" s="1565"/>
      <c r="E624" s="9"/>
      <c r="F624" s="9"/>
    </row>
    <row r="625" spans="1:6">
      <c r="A625" s="590"/>
      <c r="B625" s="1506" t="s">
        <v>452</v>
      </c>
      <c r="C625" s="1564"/>
      <c r="D625" s="1565"/>
      <c r="E625" s="9"/>
      <c r="F625" s="9"/>
    </row>
    <row r="626" spans="1:6">
      <c r="A626" s="590"/>
      <c r="B626" s="511" t="s">
        <v>68</v>
      </c>
      <c r="C626" s="1564"/>
      <c r="D626" s="1565"/>
      <c r="E626" s="9"/>
      <c r="F626" s="9"/>
    </row>
    <row r="627" spans="1:6">
      <c r="A627" s="590"/>
      <c r="B627" s="511" t="s">
        <v>770</v>
      </c>
      <c r="C627" s="1564"/>
      <c r="D627" s="1565"/>
      <c r="E627" s="9"/>
      <c r="F627" s="9"/>
    </row>
    <row r="628" spans="1:6" ht="15.75" customHeight="1">
      <c r="A628" s="590"/>
      <c r="B628" s="497" t="s">
        <v>670</v>
      </c>
      <c r="C628" s="1359" t="s">
        <v>5</v>
      </c>
      <c r="D628" s="669">
        <v>1</v>
      </c>
      <c r="E628" s="104"/>
      <c r="F628" s="105">
        <f>D628*E628</f>
        <v>0</v>
      </c>
    </row>
    <row r="629" spans="1:6">
      <c r="A629" s="590"/>
      <c r="B629" s="511"/>
      <c r="C629" s="1564"/>
      <c r="D629" s="1565"/>
      <c r="E629" s="9"/>
      <c r="F629" s="9"/>
    </row>
    <row r="630" spans="1:6">
      <c r="A630" s="590"/>
      <c r="B630" s="1506" t="s">
        <v>453</v>
      </c>
      <c r="C630" s="1564"/>
      <c r="D630" s="1565"/>
      <c r="E630" s="9"/>
      <c r="F630" s="9"/>
    </row>
    <row r="631" spans="1:6">
      <c r="A631" s="590"/>
      <c r="B631" s="511" t="s">
        <v>69</v>
      </c>
      <c r="C631" s="1564"/>
      <c r="D631" s="1565"/>
      <c r="E631" s="9"/>
      <c r="F631" s="9"/>
    </row>
    <row r="632" spans="1:6">
      <c r="A632" s="590"/>
      <c r="B632" s="511" t="s">
        <v>769</v>
      </c>
      <c r="C632" s="1564"/>
      <c r="D632" s="1565"/>
      <c r="E632" s="9"/>
      <c r="F632" s="9"/>
    </row>
    <row r="633" spans="1:6">
      <c r="A633" s="590"/>
      <c r="B633" s="497" t="s">
        <v>670</v>
      </c>
      <c r="C633" s="1359" t="s">
        <v>5</v>
      </c>
      <c r="D633" s="669">
        <v>1</v>
      </c>
      <c r="E633" s="104"/>
      <c r="F633" s="105">
        <f>D633*E633</f>
        <v>0</v>
      </c>
    </row>
    <row r="634" spans="1:6">
      <c r="A634" s="590"/>
      <c r="B634" s="1506"/>
      <c r="C634" s="1564"/>
      <c r="D634" s="684"/>
      <c r="E634" s="9"/>
      <c r="F634" s="9"/>
    </row>
    <row r="635" spans="1:6">
      <c r="A635" s="590"/>
      <c r="B635" s="1506" t="s">
        <v>744</v>
      </c>
      <c r="C635" s="1564"/>
      <c r="D635" s="1565"/>
      <c r="E635" s="9"/>
      <c r="F635" s="9"/>
    </row>
    <row r="636" spans="1:6">
      <c r="A636" s="590"/>
      <c r="B636" s="511" t="s">
        <v>747</v>
      </c>
      <c r="C636" s="1564"/>
      <c r="D636" s="1565"/>
      <c r="E636" s="9"/>
      <c r="F636" s="9"/>
    </row>
    <row r="637" spans="1:6">
      <c r="A637" s="590"/>
      <c r="B637" s="511" t="s">
        <v>768</v>
      </c>
      <c r="C637" s="1564"/>
      <c r="D637" s="1565"/>
      <c r="E637" s="9"/>
      <c r="F637" s="9"/>
    </row>
    <row r="638" spans="1:6">
      <c r="A638" s="590"/>
      <c r="B638" s="497" t="s">
        <v>655</v>
      </c>
      <c r="C638" s="1359" t="s">
        <v>5</v>
      </c>
      <c r="D638" s="669">
        <v>1</v>
      </c>
      <c r="E638" s="104"/>
      <c r="F638" s="105">
        <f>D638*E638</f>
        <v>0</v>
      </c>
    </row>
    <row r="639" spans="1:6">
      <c r="A639" s="590"/>
      <c r="B639" s="1506"/>
      <c r="C639" s="1564"/>
      <c r="D639" s="684"/>
      <c r="E639" s="9"/>
      <c r="F639" s="9"/>
    </row>
    <row r="640" spans="1:6">
      <c r="A640" s="590"/>
      <c r="B640" s="1506" t="s">
        <v>745</v>
      </c>
      <c r="C640" s="1564"/>
      <c r="D640" s="1565"/>
      <c r="E640" s="9"/>
      <c r="F640" s="9"/>
    </row>
    <row r="641" spans="1:6">
      <c r="A641" s="590"/>
      <c r="B641" s="511" t="s">
        <v>748</v>
      </c>
      <c r="C641" s="1564"/>
      <c r="D641" s="1565"/>
      <c r="E641" s="9"/>
      <c r="F641" s="9"/>
    </row>
    <row r="642" spans="1:6">
      <c r="A642" s="590"/>
      <c r="B642" s="511" t="s">
        <v>767</v>
      </c>
      <c r="C642" s="1564"/>
      <c r="D642" s="1565"/>
      <c r="E642" s="9"/>
      <c r="F642" s="9"/>
    </row>
    <row r="643" spans="1:6">
      <c r="A643" s="590"/>
      <c r="B643" s="497" t="s">
        <v>655</v>
      </c>
      <c r="C643" s="1359" t="s">
        <v>5</v>
      </c>
      <c r="D643" s="669">
        <v>1</v>
      </c>
      <c r="E643" s="104"/>
      <c r="F643" s="105">
        <f>D643*E643</f>
        <v>0</v>
      </c>
    </row>
    <row r="644" spans="1:6">
      <c r="A644" s="590"/>
      <c r="B644" s="1506"/>
      <c r="C644" s="1564"/>
      <c r="D644" s="684"/>
      <c r="E644" s="9"/>
      <c r="F644" s="9"/>
    </row>
    <row r="645" spans="1:6">
      <c r="A645" s="590"/>
      <c r="B645" s="1506" t="s">
        <v>746</v>
      </c>
      <c r="C645" s="1564"/>
      <c r="D645" s="1565"/>
      <c r="E645" s="9"/>
      <c r="F645" s="9"/>
    </row>
    <row r="646" spans="1:6">
      <c r="A646" s="590"/>
      <c r="B646" s="511" t="s">
        <v>749</v>
      </c>
      <c r="C646" s="1564"/>
      <c r="D646" s="1565"/>
      <c r="E646" s="9"/>
      <c r="F646" s="9"/>
    </row>
    <row r="647" spans="1:6">
      <c r="A647" s="590"/>
      <c r="B647" s="511" t="s">
        <v>766</v>
      </c>
      <c r="C647" s="1564"/>
      <c r="D647" s="1565"/>
      <c r="E647" s="9"/>
      <c r="F647" s="9"/>
    </row>
    <row r="648" spans="1:6">
      <c r="A648" s="590"/>
      <c r="B648" s="497" t="s">
        <v>655</v>
      </c>
      <c r="C648" s="1359" t="s">
        <v>5</v>
      </c>
      <c r="D648" s="669">
        <v>1</v>
      </c>
      <c r="E648" s="104"/>
      <c r="F648" s="105">
        <f>D648*E648</f>
        <v>0</v>
      </c>
    </row>
    <row r="649" spans="1:6">
      <c r="A649" s="590"/>
      <c r="B649" s="1506"/>
      <c r="C649" s="1564"/>
      <c r="D649" s="684"/>
      <c r="E649" s="9"/>
      <c r="F649" s="9"/>
    </row>
    <row r="650" spans="1:6">
      <c r="A650" s="590"/>
      <c r="B650" s="1506" t="s">
        <v>750</v>
      </c>
      <c r="C650" s="1564"/>
      <c r="D650" s="1565"/>
      <c r="E650" s="9"/>
      <c r="F650" s="9"/>
    </row>
    <row r="651" spans="1:6">
      <c r="A651" s="590"/>
      <c r="B651" s="511" t="s">
        <v>751</v>
      </c>
      <c r="C651" s="1564"/>
      <c r="D651" s="1565"/>
      <c r="E651" s="9"/>
      <c r="F651" s="9"/>
    </row>
    <row r="652" spans="1:6">
      <c r="A652" s="590"/>
      <c r="B652" s="511" t="s">
        <v>772</v>
      </c>
      <c r="C652" s="1564"/>
      <c r="D652" s="1565"/>
      <c r="E652" s="9"/>
      <c r="F652" s="9"/>
    </row>
    <row r="653" spans="1:6">
      <c r="A653" s="590"/>
      <c r="B653" s="497" t="s">
        <v>846</v>
      </c>
      <c r="C653" s="1359" t="s">
        <v>5</v>
      </c>
      <c r="D653" s="669">
        <v>1</v>
      </c>
      <c r="E653" s="104"/>
      <c r="F653" s="105">
        <f>D653*E653</f>
        <v>0</v>
      </c>
    </row>
    <row r="654" spans="1:6">
      <c r="A654" s="590"/>
      <c r="B654" s="1506"/>
      <c r="C654" s="1564"/>
      <c r="D654" s="684"/>
      <c r="E654" s="9"/>
      <c r="F654" s="9"/>
    </row>
    <row r="655" spans="1:6">
      <c r="A655" s="590"/>
      <c r="B655" s="1506" t="s">
        <v>752</v>
      </c>
      <c r="C655" s="1564"/>
      <c r="D655" s="1565"/>
      <c r="E655" s="9"/>
      <c r="F655" s="9"/>
    </row>
    <row r="656" spans="1:6">
      <c r="A656" s="590"/>
      <c r="B656" s="511" t="s">
        <v>751</v>
      </c>
      <c r="C656" s="1564"/>
      <c r="D656" s="1565"/>
      <c r="E656" s="9"/>
      <c r="F656" s="9"/>
    </row>
    <row r="657" spans="1:6">
      <c r="A657" s="590"/>
      <c r="B657" s="511" t="s">
        <v>765</v>
      </c>
      <c r="C657" s="1564"/>
      <c r="D657" s="1565"/>
      <c r="E657" s="9"/>
      <c r="F657" s="9"/>
    </row>
    <row r="658" spans="1:6">
      <c r="A658" s="599"/>
      <c r="B658" s="497" t="s">
        <v>655</v>
      </c>
      <c r="C658" s="1359" t="s">
        <v>5</v>
      </c>
      <c r="D658" s="669">
        <v>1</v>
      </c>
      <c r="E658" s="104"/>
      <c r="F658" s="105">
        <f>D658*E658</f>
        <v>0</v>
      </c>
    </row>
    <row r="659" spans="1:6">
      <c r="A659" s="1005"/>
      <c r="B659" s="629"/>
      <c r="C659" s="1564"/>
      <c r="D659" s="1565"/>
      <c r="E659" s="9"/>
      <c r="F659" s="9"/>
    </row>
    <row r="660" spans="1:6">
      <c r="A660" s="586" t="s">
        <v>1184</v>
      </c>
      <c r="B660" s="1653" t="s">
        <v>418</v>
      </c>
      <c r="C660" s="1462"/>
      <c r="D660" s="487"/>
      <c r="E660" s="121"/>
      <c r="F660" s="122"/>
    </row>
    <row r="661" spans="1:6" ht="240" customHeight="1">
      <c r="A661" s="590"/>
      <c r="B661" s="1654"/>
      <c r="C661" s="1463"/>
      <c r="D661" s="492"/>
      <c r="E661" s="101"/>
      <c r="F661" s="127"/>
    </row>
    <row r="662" spans="1:6">
      <c r="A662" s="590"/>
      <c r="B662" s="1506" t="s">
        <v>444</v>
      </c>
      <c r="C662" s="1462"/>
      <c r="D662" s="487"/>
      <c r="E662" s="121"/>
      <c r="F662" s="122"/>
    </row>
    <row r="663" spans="1:6">
      <c r="A663" s="590"/>
      <c r="B663" s="511" t="s">
        <v>70</v>
      </c>
      <c r="C663" s="1566"/>
      <c r="D663" s="489"/>
      <c r="E663" s="98"/>
      <c r="F663" s="124"/>
    </row>
    <row r="664" spans="1:6">
      <c r="A664" s="590"/>
      <c r="B664" s="511" t="s">
        <v>71</v>
      </c>
      <c r="C664" s="1463"/>
      <c r="D664" s="492"/>
      <c r="E664" s="101"/>
      <c r="F664" s="127"/>
    </row>
    <row r="665" spans="1:6">
      <c r="A665" s="590"/>
      <c r="B665" s="497" t="s">
        <v>670</v>
      </c>
      <c r="C665" s="1359" t="s">
        <v>5</v>
      </c>
      <c r="D665" s="669">
        <v>33</v>
      </c>
      <c r="E665" s="104"/>
      <c r="F665" s="105">
        <f>D665*E665</f>
        <v>0</v>
      </c>
    </row>
    <row r="666" spans="1:6">
      <c r="A666" s="590"/>
      <c r="B666" s="629"/>
      <c r="C666" s="1564"/>
      <c r="D666" s="1565"/>
      <c r="E666" s="9"/>
      <c r="F666" s="9"/>
    </row>
    <row r="667" spans="1:6">
      <c r="A667" s="590"/>
      <c r="B667" s="1506" t="s">
        <v>445</v>
      </c>
      <c r="C667" s="1462"/>
      <c r="D667" s="487"/>
      <c r="E667" s="121"/>
      <c r="F667" s="122"/>
    </row>
    <row r="668" spans="1:6">
      <c r="A668" s="590"/>
      <c r="B668" s="511" t="s">
        <v>72</v>
      </c>
      <c r="C668" s="1566"/>
      <c r="D668" s="489"/>
      <c r="E668" s="98"/>
      <c r="F668" s="124"/>
    </row>
    <row r="669" spans="1:6">
      <c r="A669" s="590"/>
      <c r="B669" s="511" t="s">
        <v>73</v>
      </c>
      <c r="C669" s="1463"/>
      <c r="D669" s="492"/>
      <c r="E669" s="101"/>
      <c r="F669" s="127"/>
    </row>
    <row r="670" spans="1:6">
      <c r="A670" s="599"/>
      <c r="B670" s="497" t="s">
        <v>670</v>
      </c>
      <c r="C670" s="1359" t="s">
        <v>5</v>
      </c>
      <c r="D670" s="669">
        <v>1</v>
      </c>
      <c r="E670" s="104"/>
      <c r="F670" s="105">
        <f>D670*E670</f>
        <v>0</v>
      </c>
    </row>
    <row r="671" spans="1:6">
      <c r="A671" s="1005"/>
      <c r="B671" s="629"/>
      <c r="C671" s="1564"/>
      <c r="D671" s="1565"/>
      <c r="E671" s="9"/>
      <c r="F671" s="9"/>
    </row>
    <row r="672" spans="1:6">
      <c r="A672" s="586" t="s">
        <v>1185</v>
      </c>
      <c r="B672" s="636" t="s">
        <v>419</v>
      </c>
      <c r="C672" s="1544"/>
      <c r="D672" s="487"/>
      <c r="E672" s="121"/>
      <c r="F672" s="122"/>
    </row>
    <row r="673" spans="1:11" ht="226.5" customHeight="1">
      <c r="A673" s="590"/>
      <c r="B673" s="455"/>
      <c r="C673" s="1546"/>
      <c r="D673" s="492"/>
      <c r="E673" s="101"/>
      <c r="F673" s="127"/>
    </row>
    <row r="674" spans="1:11">
      <c r="A674" s="590"/>
      <c r="B674" s="1506" t="s">
        <v>446</v>
      </c>
      <c r="C674" s="1462"/>
      <c r="D674" s="487"/>
      <c r="E674" s="121"/>
      <c r="F674" s="122"/>
    </row>
    <row r="675" spans="1:11">
      <c r="A675" s="590"/>
      <c r="B675" s="511" t="s">
        <v>74</v>
      </c>
      <c r="C675" s="1566"/>
      <c r="D675" s="489"/>
      <c r="E675" s="98"/>
      <c r="F675" s="124"/>
    </row>
    <row r="676" spans="1:11">
      <c r="A676" s="590"/>
      <c r="B676" s="511" t="s">
        <v>75</v>
      </c>
      <c r="C676" s="1463"/>
      <c r="D676" s="492"/>
      <c r="E676" s="101"/>
      <c r="F676" s="127"/>
    </row>
    <row r="677" spans="1:11">
      <c r="A677" s="599"/>
      <c r="B677" s="497" t="s">
        <v>670</v>
      </c>
      <c r="C677" s="1359" t="s">
        <v>5</v>
      </c>
      <c r="D677" s="669">
        <v>2</v>
      </c>
      <c r="E677" s="104"/>
      <c r="F677" s="105">
        <f>D677*E677</f>
        <v>0</v>
      </c>
    </row>
    <row r="678" spans="1:11">
      <c r="A678" s="1005"/>
      <c r="B678" s="642"/>
      <c r="C678" s="1564"/>
      <c r="D678" s="684"/>
      <c r="E678" s="9"/>
      <c r="F678" s="9"/>
    </row>
    <row r="679" spans="1:11">
      <c r="A679" s="1419" t="s">
        <v>1186</v>
      </c>
      <c r="B679" s="587" t="s">
        <v>806</v>
      </c>
      <c r="C679" s="1462"/>
      <c r="D679" s="728"/>
      <c r="E679" s="121"/>
      <c r="F679" s="122"/>
    </row>
    <row r="680" spans="1:11" s="146" customFormat="1" ht="22.5">
      <c r="A680" s="1420"/>
      <c r="B680" s="1455" t="s">
        <v>1135</v>
      </c>
      <c r="C680" s="1566"/>
      <c r="D680" s="489"/>
      <c r="E680" s="150"/>
      <c r="F680" s="250"/>
      <c r="G680" s="144"/>
      <c r="H680" s="144"/>
      <c r="I680" s="145"/>
      <c r="J680" s="145"/>
      <c r="K680" s="145"/>
    </row>
    <row r="681" spans="1:11" s="146" customFormat="1">
      <c r="A681" s="1420"/>
      <c r="B681" s="1455" t="s">
        <v>810</v>
      </c>
      <c r="C681" s="1566"/>
      <c r="D681" s="489"/>
      <c r="E681" s="150"/>
      <c r="F681" s="250"/>
      <c r="G681" s="144"/>
      <c r="H681" s="144"/>
      <c r="I681" s="145"/>
      <c r="J681" s="145"/>
      <c r="K681" s="145"/>
    </row>
    <row r="682" spans="1:11" s="146" customFormat="1" ht="22.5">
      <c r="A682" s="1420"/>
      <c r="B682" s="1455" t="s">
        <v>808</v>
      </c>
      <c r="C682" s="1566"/>
      <c r="D682" s="489"/>
      <c r="E682" s="150"/>
      <c r="F682" s="250"/>
      <c r="G682" s="144"/>
      <c r="H682" s="144"/>
      <c r="I682" s="145"/>
      <c r="J682" s="145"/>
      <c r="K682" s="145"/>
    </row>
    <row r="683" spans="1:11" s="146" customFormat="1">
      <c r="A683" s="1420"/>
      <c r="B683" s="1608" t="s">
        <v>809</v>
      </c>
      <c r="C683" s="1463"/>
      <c r="D683" s="492"/>
      <c r="E683" s="142"/>
      <c r="F683" s="319"/>
      <c r="G683" s="144"/>
      <c r="H683" s="144"/>
      <c r="I683" s="145"/>
      <c r="J683" s="145"/>
      <c r="K683" s="145"/>
    </row>
    <row r="684" spans="1:11" s="278" customFormat="1" ht="13.5" customHeight="1">
      <c r="A684" s="1420"/>
      <c r="B684" s="1655" t="s">
        <v>1057</v>
      </c>
      <c r="C684" s="1656"/>
      <c r="D684" s="1657"/>
      <c r="E684" s="320"/>
      <c r="F684" s="321"/>
      <c r="G684" s="217"/>
      <c r="H684" s="217"/>
      <c r="I684" s="218"/>
      <c r="J684" s="218"/>
      <c r="K684" s="218"/>
    </row>
    <row r="685" spans="1:11" s="278" customFormat="1" ht="13.5" customHeight="1">
      <c r="A685" s="1420"/>
      <c r="B685" s="1658" t="s">
        <v>1058</v>
      </c>
      <c r="C685" s="1629" t="s">
        <v>2</v>
      </c>
      <c r="D685" s="1466">
        <v>47970</v>
      </c>
      <c r="E685" s="104"/>
      <c r="F685" s="322">
        <f>D685*E685</f>
        <v>0</v>
      </c>
      <c r="G685" s="217"/>
      <c r="H685" s="217"/>
      <c r="I685" s="218"/>
      <c r="J685" s="218"/>
      <c r="K685" s="218"/>
    </row>
    <row r="686" spans="1:11" s="146" customFormat="1">
      <c r="A686" s="1420"/>
      <c r="B686" s="1659" t="s">
        <v>670</v>
      </c>
      <c r="C686" s="1462"/>
      <c r="D686" s="487"/>
      <c r="E686" s="35"/>
      <c r="F686" s="323"/>
      <c r="G686" s="144"/>
      <c r="H686" s="144"/>
      <c r="I686" s="145"/>
      <c r="J686" s="145"/>
      <c r="K686" s="145"/>
    </row>
    <row r="687" spans="1:11" s="146" customFormat="1">
      <c r="A687" s="1441"/>
      <c r="B687" s="1660" t="s">
        <v>655</v>
      </c>
      <c r="C687" s="1463"/>
      <c r="D687" s="492"/>
      <c r="E687" s="142"/>
      <c r="F687" s="319"/>
      <c r="G687" s="144"/>
      <c r="H687" s="144"/>
      <c r="I687" s="145"/>
      <c r="J687" s="145"/>
      <c r="K687" s="145"/>
    </row>
    <row r="688" spans="1:11">
      <c r="A688" s="1403"/>
      <c r="B688" s="642"/>
      <c r="C688" s="1564"/>
      <c r="D688" s="684"/>
      <c r="E688" s="9"/>
      <c r="F688" s="9"/>
    </row>
    <row r="689" spans="1:11" ht="13.5" customHeight="1">
      <c r="A689" s="996" t="s">
        <v>1187</v>
      </c>
      <c r="B689" s="587" t="s">
        <v>992</v>
      </c>
      <c r="C689" s="1564"/>
      <c r="D689" s="684"/>
      <c r="E689" s="9"/>
      <c r="F689" s="9"/>
    </row>
    <row r="690" spans="1:11" ht="22.5">
      <c r="A690" s="1000"/>
      <c r="B690" s="657" t="s">
        <v>993</v>
      </c>
      <c r="C690" s="1564"/>
      <c r="D690" s="684"/>
      <c r="E690" s="9"/>
      <c r="F690" s="9"/>
    </row>
    <row r="691" spans="1:11" ht="44.25" customHeight="1">
      <c r="A691" s="1000"/>
      <c r="B691" s="1661" t="s">
        <v>82</v>
      </c>
      <c r="C691" s="1564"/>
      <c r="D691" s="1565"/>
      <c r="E691" s="9"/>
      <c r="F691" s="9"/>
    </row>
    <row r="692" spans="1:11" ht="409.5" customHeight="1">
      <c r="A692" s="1000"/>
      <c r="B692" s="657"/>
      <c r="C692" s="1564"/>
      <c r="D692" s="684"/>
      <c r="E692" s="9"/>
      <c r="F692" s="9"/>
    </row>
    <row r="693" spans="1:11">
      <c r="A693" s="1000"/>
      <c r="B693" s="594" t="s">
        <v>999</v>
      </c>
      <c r="C693" s="1564"/>
      <c r="D693" s="684"/>
      <c r="E693" s="9"/>
      <c r="F693" s="9"/>
    </row>
    <row r="694" spans="1:11" ht="22.5">
      <c r="A694" s="1000"/>
      <c r="B694" s="1662" t="s">
        <v>995</v>
      </c>
      <c r="C694" s="1564"/>
      <c r="D694" s="684"/>
      <c r="E694" s="9"/>
      <c r="F694" s="9"/>
    </row>
    <row r="695" spans="1:11" ht="22.5">
      <c r="A695" s="1000"/>
      <c r="B695" s="1662" t="s">
        <v>997</v>
      </c>
      <c r="C695" s="1564"/>
      <c r="D695" s="684"/>
      <c r="E695" s="9"/>
      <c r="F695" s="9"/>
    </row>
    <row r="696" spans="1:11">
      <c r="A696" s="1000"/>
      <c r="B696" s="1663" t="s">
        <v>998</v>
      </c>
      <c r="C696" s="1564"/>
      <c r="D696" s="684"/>
      <c r="E696" s="9"/>
      <c r="F696" s="9"/>
    </row>
    <row r="697" spans="1:11" ht="78.75">
      <c r="A697" s="1000"/>
      <c r="B697" s="1664" t="s">
        <v>1006</v>
      </c>
      <c r="C697" s="1564"/>
      <c r="D697" s="684"/>
      <c r="E697" s="9"/>
      <c r="F697" s="9"/>
    </row>
    <row r="698" spans="1:11" s="326" customFormat="1" ht="67.5">
      <c r="A698" s="1000"/>
      <c r="B698" s="1665" t="s">
        <v>1003</v>
      </c>
      <c r="C698" s="1666"/>
      <c r="D698" s="1667"/>
      <c r="E698" s="298"/>
      <c r="F698" s="298"/>
      <c r="G698" s="324"/>
      <c r="H698" s="324"/>
      <c r="I698" s="325"/>
      <c r="J698" s="325"/>
      <c r="K698" s="325"/>
    </row>
    <row r="699" spans="1:11" ht="22.5">
      <c r="A699" s="1000"/>
      <c r="B699" s="1662" t="s">
        <v>996</v>
      </c>
      <c r="C699" s="1564"/>
      <c r="D699" s="684"/>
      <c r="E699" s="9"/>
      <c r="F699" s="9"/>
    </row>
    <row r="700" spans="1:11" ht="45">
      <c r="A700" s="1000"/>
      <c r="B700" s="1664" t="s">
        <v>1000</v>
      </c>
      <c r="C700" s="1564"/>
      <c r="D700" s="684"/>
      <c r="E700" s="9"/>
      <c r="F700" s="9"/>
    </row>
    <row r="701" spans="1:11">
      <c r="A701" s="1000"/>
      <c r="B701" s="1465" t="s">
        <v>1008</v>
      </c>
      <c r="C701" s="1564"/>
      <c r="D701" s="684"/>
      <c r="E701" s="9"/>
      <c r="F701" s="9"/>
    </row>
    <row r="702" spans="1:11">
      <c r="A702" s="1000"/>
      <c r="B702" s="1668" t="s">
        <v>991</v>
      </c>
      <c r="C702" s="1424" t="s">
        <v>5</v>
      </c>
      <c r="D702" s="669">
        <v>16</v>
      </c>
      <c r="E702" s="104"/>
      <c r="F702" s="129">
        <f>D702*E702</f>
        <v>0</v>
      </c>
    </row>
    <row r="703" spans="1:11">
      <c r="A703" s="1000"/>
      <c r="B703" s="1668" t="s">
        <v>1061</v>
      </c>
      <c r="C703" s="1424" t="s">
        <v>5</v>
      </c>
      <c r="D703" s="669">
        <v>17</v>
      </c>
      <c r="E703" s="104"/>
      <c r="F703" s="129">
        <f>D703*E703</f>
        <v>0</v>
      </c>
    </row>
    <row r="704" spans="1:11">
      <c r="A704" s="1000"/>
      <c r="B704" s="1668" t="s">
        <v>1136</v>
      </c>
      <c r="C704" s="1424" t="s">
        <v>5</v>
      </c>
      <c r="D704" s="669">
        <v>7</v>
      </c>
      <c r="E704" s="104"/>
      <c r="F704" s="129">
        <f>D704*E704</f>
        <v>0</v>
      </c>
    </row>
    <row r="705" spans="1:11">
      <c r="A705" s="1000"/>
      <c r="B705" s="1669"/>
      <c r="C705" s="1564"/>
      <c r="D705" s="684"/>
      <c r="E705" s="298"/>
      <c r="F705" s="298"/>
    </row>
    <row r="706" spans="1:11">
      <c r="A706" s="1000"/>
      <c r="B706" s="1670" t="s">
        <v>1005</v>
      </c>
      <c r="C706" s="1544"/>
      <c r="D706" s="728"/>
      <c r="E706" s="121"/>
      <c r="F706" s="122"/>
    </row>
    <row r="707" spans="1:11" ht="146.25">
      <c r="A707" s="1000"/>
      <c r="B707" s="1662" t="s">
        <v>1001</v>
      </c>
      <c r="C707" s="1545"/>
      <c r="D707" s="445"/>
      <c r="E707" s="98"/>
      <c r="F707" s="124"/>
    </row>
    <row r="708" spans="1:11" ht="67.5">
      <c r="A708" s="1000"/>
      <c r="B708" s="1455" t="s">
        <v>1007</v>
      </c>
      <c r="C708" s="1671"/>
      <c r="D708" s="445"/>
      <c r="E708" s="98"/>
      <c r="F708" s="124"/>
    </row>
    <row r="709" spans="1:11" ht="45">
      <c r="A709" s="1000"/>
      <c r="B709" s="1455" t="s">
        <v>1002</v>
      </c>
      <c r="C709" s="1671"/>
      <c r="D709" s="445"/>
      <c r="E709" s="98"/>
      <c r="F709" s="124"/>
    </row>
    <row r="710" spans="1:11" s="146" customFormat="1" ht="22.5">
      <c r="A710" s="1000"/>
      <c r="B710" s="1455" t="s">
        <v>1010</v>
      </c>
      <c r="C710" s="1671"/>
      <c r="D710" s="489"/>
      <c r="E710" s="150"/>
      <c r="F710" s="250"/>
      <c r="G710" s="144"/>
      <c r="H710" s="144"/>
      <c r="I710" s="145"/>
      <c r="J710" s="145"/>
      <c r="K710" s="145"/>
    </row>
    <row r="711" spans="1:11" s="146" customFormat="1">
      <c r="A711" s="1000"/>
      <c r="B711" s="1458" t="s">
        <v>1008</v>
      </c>
      <c r="C711" s="1672"/>
      <c r="D711" s="492"/>
      <c r="E711" s="142"/>
      <c r="F711" s="319"/>
      <c r="G711" s="144"/>
      <c r="H711" s="144"/>
      <c r="I711" s="145"/>
      <c r="J711" s="145"/>
      <c r="K711" s="145"/>
    </row>
    <row r="712" spans="1:11">
      <c r="A712" s="1000"/>
      <c r="B712" s="1668" t="s">
        <v>991</v>
      </c>
      <c r="C712" s="1359" t="s">
        <v>5</v>
      </c>
      <c r="D712" s="669">
        <v>16</v>
      </c>
      <c r="E712" s="104"/>
      <c r="F712" s="328">
        <f>D712*E712</f>
        <v>0</v>
      </c>
    </row>
    <row r="713" spans="1:11">
      <c r="A713" s="1000"/>
      <c r="B713" s="1668" t="s">
        <v>1061</v>
      </c>
      <c r="C713" s="1359" t="s">
        <v>5</v>
      </c>
      <c r="D713" s="669">
        <v>17</v>
      </c>
      <c r="E713" s="104"/>
      <c r="F713" s="328">
        <f t="shared" ref="F713:F714" si="12">D713*E713</f>
        <v>0</v>
      </c>
    </row>
    <row r="714" spans="1:11">
      <c r="A714" s="1000"/>
      <c r="B714" s="1668" t="s">
        <v>1136</v>
      </c>
      <c r="C714" s="1359" t="s">
        <v>5</v>
      </c>
      <c r="D714" s="669">
        <v>7</v>
      </c>
      <c r="E714" s="104"/>
      <c r="F714" s="328">
        <f t="shared" si="12"/>
        <v>0</v>
      </c>
    </row>
    <row r="715" spans="1:11">
      <c r="A715" s="1000"/>
      <c r="B715" s="1669"/>
      <c r="C715" s="1564"/>
      <c r="D715" s="684"/>
      <c r="E715" s="298"/>
      <c r="F715" s="298"/>
    </row>
    <row r="716" spans="1:11" s="146" customFormat="1" ht="22.5" customHeight="1">
      <c r="A716" s="1000"/>
      <c r="B716" s="1673" t="s">
        <v>1004</v>
      </c>
      <c r="C716" s="1674"/>
      <c r="D716" s="487"/>
      <c r="E716" s="35"/>
      <c r="F716" s="323"/>
      <c r="G716" s="144"/>
      <c r="H716" s="144"/>
      <c r="I716" s="145"/>
      <c r="J716" s="145"/>
      <c r="K716" s="145"/>
    </row>
    <row r="717" spans="1:11" s="146" customFormat="1" ht="147.75">
      <c r="A717" s="1000"/>
      <c r="B717" s="1662" t="s">
        <v>1137</v>
      </c>
      <c r="C717" s="1675"/>
      <c r="D717" s="489"/>
      <c r="E717" s="150"/>
      <c r="F717" s="250"/>
      <c r="G717" s="144"/>
      <c r="H717" s="144"/>
      <c r="I717" s="145"/>
      <c r="J717" s="145"/>
      <c r="K717" s="145"/>
    </row>
    <row r="718" spans="1:11" ht="45">
      <c r="A718" s="1000"/>
      <c r="B718" s="1455" t="s">
        <v>1002</v>
      </c>
      <c r="C718" s="1675"/>
      <c r="D718" s="445"/>
      <c r="E718" s="98"/>
      <c r="F718" s="124"/>
    </row>
    <row r="719" spans="1:11" s="146" customFormat="1" ht="22.5">
      <c r="A719" s="1000"/>
      <c r="B719" s="1455" t="s">
        <v>1010</v>
      </c>
      <c r="C719" s="1675"/>
      <c r="D719" s="489"/>
      <c r="E719" s="150"/>
      <c r="F719" s="250"/>
      <c r="G719" s="144"/>
      <c r="H719" s="144"/>
      <c r="I719" s="145"/>
      <c r="J719" s="145"/>
      <c r="K719" s="145"/>
    </row>
    <row r="720" spans="1:11" s="146" customFormat="1" ht="22.5">
      <c r="A720" s="1000"/>
      <c r="B720" s="1662" t="s">
        <v>1060</v>
      </c>
      <c r="C720" s="1675"/>
      <c r="D720" s="489"/>
      <c r="E720" s="150"/>
      <c r="F720" s="250"/>
      <c r="G720" s="144"/>
      <c r="H720" s="144"/>
      <c r="I720" s="145"/>
      <c r="J720" s="145"/>
      <c r="K720" s="145"/>
    </row>
    <row r="721" spans="1:11" s="146" customFormat="1">
      <c r="A721" s="1000"/>
      <c r="B721" s="1458" t="s">
        <v>1008</v>
      </c>
      <c r="C721" s="1676"/>
      <c r="D721" s="492"/>
      <c r="E721" s="142"/>
      <c r="F721" s="319"/>
      <c r="G721" s="144"/>
      <c r="H721" s="144"/>
      <c r="I721" s="145"/>
      <c r="J721" s="145"/>
      <c r="K721" s="145"/>
    </row>
    <row r="722" spans="1:11">
      <c r="A722" s="1000"/>
      <c r="B722" s="1668" t="s">
        <v>991</v>
      </c>
      <c r="C722" s="1359" t="s">
        <v>5</v>
      </c>
      <c r="D722" s="669">
        <v>16</v>
      </c>
      <c r="E722" s="104"/>
      <c r="F722" s="129">
        <f>D722*E722</f>
        <v>0</v>
      </c>
    </row>
    <row r="723" spans="1:11">
      <c r="A723" s="1000"/>
      <c r="B723" s="1668" t="s">
        <v>1061</v>
      </c>
      <c r="C723" s="1359" t="s">
        <v>5</v>
      </c>
      <c r="D723" s="669">
        <v>17</v>
      </c>
      <c r="E723" s="104"/>
      <c r="F723" s="129">
        <f>D723*E723</f>
        <v>0</v>
      </c>
    </row>
    <row r="724" spans="1:11">
      <c r="A724" s="1002"/>
      <c r="B724" s="1668" t="s">
        <v>1136</v>
      </c>
      <c r="C724" s="1359" t="s">
        <v>5</v>
      </c>
      <c r="D724" s="669">
        <v>7</v>
      </c>
      <c r="E724" s="104"/>
      <c r="F724" s="129">
        <f>D724*E724</f>
        <v>0</v>
      </c>
    </row>
    <row r="725" spans="1:11">
      <c r="B725" s="327"/>
      <c r="D725" s="298"/>
      <c r="E725" s="298"/>
      <c r="F725" s="329"/>
    </row>
    <row r="726" spans="1:11" s="333" customFormat="1" ht="12.75">
      <c r="A726" s="1400" t="s">
        <v>1176</v>
      </c>
      <c r="B726" s="1677" t="s">
        <v>1188</v>
      </c>
      <c r="C726" s="1678"/>
      <c r="D726" s="1678"/>
      <c r="E726" s="133"/>
      <c r="F726" s="134">
        <f>SUM(F419:F724)</f>
        <v>0</v>
      </c>
      <c r="G726" s="331"/>
      <c r="H726" s="331"/>
      <c r="I726" s="332"/>
      <c r="J726" s="332"/>
      <c r="K726" s="332"/>
    </row>
    <row r="727" spans="1:11" s="340" customFormat="1" ht="12.75">
      <c r="A727" s="334"/>
      <c r="B727" s="335"/>
      <c r="C727" s="335"/>
      <c r="D727" s="335"/>
      <c r="E727" s="336"/>
      <c r="F727" s="337"/>
      <c r="G727" s="338"/>
      <c r="H727" s="338"/>
      <c r="I727" s="339"/>
      <c r="J727" s="339"/>
      <c r="K727" s="339"/>
    </row>
    <row r="728" spans="1:11" ht="12.75">
      <c r="A728" s="627" t="s">
        <v>1189</v>
      </c>
      <c r="B728" s="674" t="s">
        <v>155</v>
      </c>
      <c r="C728" s="675"/>
      <c r="D728" s="675"/>
      <c r="E728" s="675"/>
      <c r="F728" s="810"/>
    </row>
    <row r="729" spans="1:11">
      <c r="A729" s="1403"/>
      <c r="B729" s="732"/>
      <c r="C729" s="1017"/>
      <c r="D729" s="1679"/>
      <c r="F729" s="329"/>
    </row>
    <row r="730" spans="1:11" ht="12.75">
      <c r="A730" s="1680" t="s">
        <v>1190</v>
      </c>
      <c r="B730" s="1681" t="s">
        <v>774</v>
      </c>
      <c r="C730" s="1682"/>
      <c r="D730" s="1682"/>
      <c r="E730" s="330"/>
      <c r="F730" s="341"/>
    </row>
    <row r="731" spans="1:11">
      <c r="A731" s="1419" t="s">
        <v>1191</v>
      </c>
      <c r="B731" s="587" t="s">
        <v>776</v>
      </c>
      <c r="C731" s="1683"/>
      <c r="D731" s="1684"/>
      <c r="E731" s="342"/>
      <c r="F731" s="343"/>
    </row>
    <row r="732" spans="1:11" ht="67.5">
      <c r="A732" s="1420"/>
      <c r="B732" s="657" t="s">
        <v>775</v>
      </c>
      <c r="C732" s="1685"/>
      <c r="D732" s="1686"/>
      <c r="E732" s="344"/>
      <c r="F732" s="345"/>
    </row>
    <row r="733" spans="1:11">
      <c r="A733" s="1420"/>
      <c r="B733" s="622" t="s">
        <v>362</v>
      </c>
      <c r="C733" s="1687"/>
      <c r="D733" s="1688"/>
      <c r="E733" s="346"/>
      <c r="F733" s="347"/>
    </row>
    <row r="734" spans="1:11" ht="22.5">
      <c r="A734" s="1420"/>
      <c r="B734" s="497" t="s">
        <v>656</v>
      </c>
      <c r="C734" s="1689"/>
      <c r="D734" s="1690"/>
      <c r="E734" s="348"/>
      <c r="F734" s="329"/>
    </row>
    <row r="735" spans="1:11">
      <c r="A735" s="1441"/>
      <c r="B735" s="511" t="s">
        <v>777</v>
      </c>
      <c r="C735" s="1691" t="s">
        <v>3</v>
      </c>
      <c r="D735" s="1692">
        <v>3.92</v>
      </c>
      <c r="E735" s="104"/>
      <c r="F735" s="349">
        <f>D735*E735</f>
        <v>0</v>
      </c>
    </row>
    <row r="736" spans="1:11" ht="11.25" hidden="1" customHeight="1">
      <c r="A736" s="1583"/>
      <c r="B736" s="1576"/>
      <c r="C736" s="1693"/>
      <c r="D736" s="1693"/>
      <c r="E736" s="350"/>
      <c r="F736" s="350"/>
    </row>
    <row r="737" spans="1:11" ht="11.25" hidden="1" customHeight="1">
      <c r="A737" s="1583"/>
      <c r="B737" s="1580"/>
      <c r="C737" s="1693"/>
      <c r="D737" s="1693"/>
      <c r="E737" s="350"/>
      <c r="F737" s="350"/>
    </row>
    <row r="738" spans="1:11" ht="11.25" hidden="1" customHeight="1">
      <c r="A738" s="1583"/>
      <c r="B738" s="1580"/>
      <c r="C738" s="1693"/>
      <c r="D738" s="1693"/>
      <c r="E738" s="350"/>
      <c r="F738" s="350"/>
    </row>
    <row r="739" spans="1:11" ht="11.25" hidden="1" customHeight="1">
      <c r="A739" s="1583"/>
      <c r="B739" s="1581"/>
      <c r="C739" s="1693"/>
      <c r="D739" s="1693"/>
      <c r="E739" s="350"/>
      <c r="F739" s="350"/>
    </row>
    <row r="740" spans="1:11" ht="11.25" hidden="1" customHeight="1">
      <c r="A740" s="1583"/>
      <c r="B740" s="1580"/>
      <c r="C740" s="1694"/>
      <c r="D740" s="1694"/>
      <c r="E740" s="351"/>
      <c r="F740" s="351"/>
      <c r="G740" s="352"/>
    </row>
    <row r="741" spans="1:11">
      <c r="A741" s="1403"/>
      <c r="B741" s="732"/>
      <c r="C741" s="1642"/>
      <c r="D741" s="1017"/>
      <c r="F741" s="139"/>
    </row>
    <row r="742" spans="1:11">
      <c r="A742" s="1680" t="s">
        <v>1192</v>
      </c>
      <c r="B742" s="1482" t="s">
        <v>7</v>
      </c>
      <c r="C742" s="1695"/>
      <c r="D742" s="1696"/>
      <c r="E742" s="353"/>
      <c r="F742" s="353"/>
    </row>
    <row r="743" spans="1:11">
      <c r="A743" s="1419" t="s">
        <v>1193</v>
      </c>
      <c r="B743" s="1697" t="s">
        <v>721</v>
      </c>
      <c r="C743" s="1642"/>
      <c r="D743" s="1017"/>
      <c r="E743" s="9"/>
      <c r="F743" s="9"/>
    </row>
    <row r="744" spans="1:11" ht="90">
      <c r="A744" s="1420"/>
      <c r="B744" s="472" t="s">
        <v>773</v>
      </c>
      <c r="C744" s="1642"/>
      <c r="D744" s="1017"/>
      <c r="E744" s="9"/>
      <c r="F744" s="9"/>
    </row>
    <row r="745" spans="1:11">
      <c r="A745" s="1420"/>
      <c r="B745" s="1377" t="s">
        <v>362</v>
      </c>
      <c r="C745" s="1642"/>
      <c r="D745" s="1017"/>
      <c r="E745" s="9"/>
      <c r="F745" s="9"/>
    </row>
    <row r="746" spans="1:11">
      <c r="A746" s="1420"/>
      <c r="B746" s="1627" t="s">
        <v>826</v>
      </c>
      <c r="C746" s="1359" t="s">
        <v>3</v>
      </c>
      <c r="D746" s="391">
        <v>8.6999999999999993</v>
      </c>
      <c r="E746" s="104"/>
      <c r="F746" s="105">
        <f>D746*E746</f>
        <v>0</v>
      </c>
      <c r="G746" s="75"/>
      <c r="H746" s="75"/>
    </row>
    <row r="747" spans="1:11">
      <c r="A747" s="1420"/>
      <c r="B747" s="1627" t="s">
        <v>13</v>
      </c>
      <c r="C747" s="1359" t="s">
        <v>3</v>
      </c>
      <c r="D747" s="391">
        <v>13.3</v>
      </c>
      <c r="E747" s="104"/>
      <c r="F747" s="105">
        <f>D747*E747</f>
        <v>0</v>
      </c>
      <c r="G747" s="75"/>
      <c r="H747" s="75"/>
    </row>
    <row r="748" spans="1:11" s="153" customFormat="1">
      <c r="A748" s="1420"/>
      <c r="B748" s="1698" t="s">
        <v>963</v>
      </c>
      <c r="C748" s="1375" t="s">
        <v>3</v>
      </c>
      <c r="D748" s="1466">
        <v>90.36</v>
      </c>
      <c r="E748" s="104"/>
      <c r="F748" s="129">
        <f>D748*E748</f>
        <v>0</v>
      </c>
      <c r="G748" s="152"/>
      <c r="H748" s="152"/>
      <c r="I748" s="152"/>
      <c r="J748" s="152"/>
      <c r="K748" s="152"/>
    </row>
    <row r="749" spans="1:11">
      <c r="A749" s="1680" t="s">
        <v>1194</v>
      </c>
      <c r="B749" s="1469" t="s">
        <v>565</v>
      </c>
      <c r="C749" s="1544"/>
      <c r="D749" s="487"/>
      <c r="E749" s="121"/>
      <c r="F749" s="121"/>
    </row>
    <row r="750" spans="1:11">
      <c r="A750" s="996" t="s">
        <v>1195</v>
      </c>
      <c r="B750" s="1353" t="s">
        <v>566</v>
      </c>
      <c r="C750" s="1392"/>
      <c r="D750" s="728"/>
      <c r="E750" s="121"/>
      <c r="F750" s="122"/>
    </row>
    <row r="751" spans="1:11" ht="22.5">
      <c r="A751" s="1000"/>
      <c r="B751" s="1455" t="s">
        <v>630</v>
      </c>
      <c r="C751" s="1545"/>
      <c r="D751" s="676"/>
      <c r="E751" s="221"/>
      <c r="F751" s="354"/>
    </row>
    <row r="752" spans="1:11">
      <c r="A752" s="1000"/>
      <c r="B752" s="1458" t="s">
        <v>362</v>
      </c>
      <c r="C752" s="1546"/>
      <c r="D752" s="624"/>
      <c r="E752" s="355"/>
      <c r="F752" s="356"/>
    </row>
    <row r="753" spans="1:11">
      <c r="A753" s="1002"/>
      <c r="B753" s="497" t="s">
        <v>13</v>
      </c>
      <c r="C753" s="1424" t="s">
        <v>3</v>
      </c>
      <c r="D753" s="391">
        <v>7.84</v>
      </c>
      <c r="E753" s="104"/>
      <c r="F753" s="105">
        <f>D753*E753</f>
        <v>0</v>
      </c>
    </row>
    <row r="754" spans="1:11">
      <c r="A754" s="1403"/>
      <c r="B754" s="716"/>
      <c r="C754" s="1017"/>
      <c r="D754" s="582"/>
      <c r="E754" s="9"/>
    </row>
    <row r="755" spans="1:11" ht="12.75">
      <c r="A755" s="627" t="s">
        <v>1189</v>
      </c>
      <c r="B755" s="628" t="s">
        <v>1196</v>
      </c>
      <c r="C755" s="446"/>
      <c r="D755" s="446"/>
      <c r="E755" s="88"/>
      <c r="F755" s="359">
        <f>SUM(F730:F753)</f>
        <v>0</v>
      </c>
      <c r="G755" s="302"/>
      <c r="H755" s="302"/>
      <c r="I755" s="302"/>
      <c r="J755" s="302"/>
      <c r="K755" s="303"/>
    </row>
    <row r="756" spans="1:11">
      <c r="B756" s="171"/>
      <c r="C756" s="304"/>
      <c r="D756" s="305"/>
      <c r="E756" s="306"/>
    </row>
    <row r="757" spans="1:11" ht="12.75">
      <c r="A757" s="88" t="s">
        <v>1197</v>
      </c>
      <c r="B757" s="89" t="s">
        <v>372</v>
      </c>
      <c r="C757" s="90"/>
      <c r="D757" s="90"/>
      <c r="E757" s="90"/>
      <c r="F757" s="91"/>
    </row>
    <row r="759" spans="1:11">
      <c r="A759" s="1481" t="s">
        <v>1198</v>
      </c>
      <c r="B759" s="1482" t="s">
        <v>79</v>
      </c>
      <c r="C759" s="1437"/>
      <c r="D759" s="1438"/>
      <c r="E759" s="158"/>
      <c r="F759" s="159"/>
    </row>
    <row r="760" spans="1:11">
      <c r="A760" s="996" t="s">
        <v>1199</v>
      </c>
      <c r="B760" s="1353" t="s">
        <v>461</v>
      </c>
      <c r="C760" s="999"/>
      <c r="D760" s="443"/>
      <c r="E760" s="121"/>
      <c r="F760" s="97"/>
    </row>
    <row r="761" spans="1:11" ht="67.5">
      <c r="A761" s="1000"/>
      <c r="B761" s="657" t="s">
        <v>80</v>
      </c>
      <c r="C761" s="1021"/>
      <c r="D761" s="442"/>
      <c r="E761" s="98"/>
      <c r="F761" s="87"/>
    </row>
    <row r="762" spans="1:11">
      <c r="A762" s="1000"/>
      <c r="B762" s="622" t="s">
        <v>363</v>
      </c>
      <c r="C762" s="1001"/>
      <c r="D762" s="723"/>
      <c r="E762" s="101"/>
      <c r="F762" s="94"/>
    </row>
    <row r="763" spans="1:11">
      <c r="A763" s="1000"/>
      <c r="B763" s="497" t="s">
        <v>826</v>
      </c>
      <c r="C763" s="1424" t="s">
        <v>3</v>
      </c>
      <c r="D763" s="391">
        <v>9.66</v>
      </c>
      <c r="E763" s="104"/>
      <c r="F763" s="105">
        <f>D763*E763</f>
        <v>0</v>
      </c>
      <c r="G763" s="75"/>
      <c r="H763" s="75"/>
    </row>
    <row r="764" spans="1:11">
      <c r="A764" s="1000"/>
      <c r="B764" s="497" t="s">
        <v>13</v>
      </c>
      <c r="C764" s="1424" t="s">
        <v>3</v>
      </c>
      <c r="D764" s="391">
        <v>19.48</v>
      </c>
      <c r="E764" s="104"/>
      <c r="F764" s="105">
        <f>D764*E764</f>
        <v>0</v>
      </c>
      <c r="G764" s="75"/>
      <c r="H764" s="75"/>
    </row>
    <row r="765" spans="1:11" s="153" customFormat="1">
      <c r="A765" s="1002"/>
      <c r="B765" s="1699" t="s">
        <v>963</v>
      </c>
      <c r="C765" s="1700" t="s">
        <v>3</v>
      </c>
      <c r="D765" s="1466">
        <v>94</v>
      </c>
      <c r="E765" s="104"/>
      <c r="F765" s="129">
        <f>D765*E765</f>
        <v>0</v>
      </c>
      <c r="G765" s="152"/>
      <c r="H765" s="152"/>
      <c r="I765" s="152"/>
      <c r="J765" s="152"/>
      <c r="K765" s="152"/>
    </row>
    <row r="766" spans="1:11">
      <c r="A766" s="996" t="s">
        <v>1200</v>
      </c>
      <c r="B766" s="587" t="s">
        <v>568</v>
      </c>
      <c r="C766" s="1392"/>
      <c r="D766" s="728"/>
      <c r="E766" s="121"/>
      <c r="F766" s="122"/>
    </row>
    <row r="767" spans="1:11" ht="67.5">
      <c r="A767" s="1000"/>
      <c r="B767" s="657" t="s">
        <v>567</v>
      </c>
      <c r="C767" s="1701"/>
      <c r="D767" s="445"/>
      <c r="E767" s="98"/>
      <c r="F767" s="124"/>
    </row>
    <row r="768" spans="1:11">
      <c r="A768" s="1000"/>
      <c r="B768" s="622" t="s">
        <v>363</v>
      </c>
      <c r="C768" s="1378"/>
      <c r="D768" s="730"/>
      <c r="E768" s="101"/>
      <c r="F768" s="127"/>
    </row>
    <row r="769" spans="1:6">
      <c r="A769" s="1002"/>
      <c r="B769" s="497" t="s">
        <v>13</v>
      </c>
      <c r="C769" s="1424" t="s">
        <v>3</v>
      </c>
      <c r="D769" s="669">
        <v>199.05</v>
      </c>
      <c r="E769" s="104"/>
      <c r="F769" s="105">
        <f>D769*E769</f>
        <v>0</v>
      </c>
    </row>
    <row r="770" spans="1:6">
      <c r="B770" s="171"/>
      <c r="D770" s="9"/>
      <c r="E770" s="9"/>
    </row>
    <row r="771" spans="1:6" ht="11.25" hidden="1" customHeight="1">
      <c r="A771" s="244"/>
      <c r="B771" s="242"/>
      <c r="C771" s="360"/>
      <c r="D771" s="351"/>
      <c r="E771" s="351"/>
    </row>
    <row r="772" spans="1:6" ht="11.25" hidden="1" customHeight="1">
      <c r="A772" s="244"/>
      <c r="B772" s="361"/>
      <c r="C772" s="360"/>
      <c r="D772" s="351"/>
      <c r="E772" s="351"/>
    </row>
    <row r="773" spans="1:6" ht="11.25" hidden="1" customHeight="1">
      <c r="A773" s="244"/>
      <c r="B773" s="361"/>
      <c r="C773" s="360"/>
      <c r="D773" s="351"/>
      <c r="E773" s="351"/>
    </row>
    <row r="774" spans="1:6" ht="11.25" hidden="1" customHeight="1">
      <c r="A774" s="244"/>
      <c r="B774" s="242"/>
      <c r="C774" s="360"/>
      <c r="D774" s="351"/>
      <c r="E774" s="351"/>
    </row>
    <row r="775" spans="1:6" ht="11.25" hidden="1" customHeight="1">
      <c r="B775" s="362"/>
      <c r="C775" s="363"/>
      <c r="D775" s="348"/>
      <c r="E775" s="348"/>
    </row>
    <row r="776" spans="1:6" ht="11.25" hidden="1" customHeight="1">
      <c r="A776" s="244"/>
      <c r="B776" s="242"/>
      <c r="C776" s="360"/>
      <c r="D776" s="351"/>
      <c r="E776" s="351"/>
    </row>
    <row r="777" spans="1:6" ht="11.25" hidden="1" customHeight="1">
      <c r="A777" s="244"/>
      <c r="B777" s="361"/>
      <c r="C777" s="360"/>
      <c r="D777" s="351"/>
      <c r="E777" s="351"/>
    </row>
    <row r="778" spans="1:6" ht="11.25" hidden="1" customHeight="1">
      <c r="A778" s="244"/>
      <c r="B778" s="242"/>
      <c r="C778" s="360"/>
      <c r="D778" s="351"/>
      <c r="E778" s="351"/>
    </row>
    <row r="779" spans="1:6" ht="11.25" hidden="1" customHeight="1">
      <c r="B779" s="171"/>
      <c r="D779" s="9"/>
      <c r="E779" s="9"/>
    </row>
    <row r="780" spans="1:6" ht="12.75">
      <c r="A780" s="88" t="s">
        <v>1197</v>
      </c>
      <c r="B780" s="358" t="s">
        <v>1201</v>
      </c>
      <c r="C780" s="302"/>
      <c r="D780" s="302"/>
      <c r="E780" s="302"/>
      <c r="F780" s="303">
        <f>SUM(F758:F769)</f>
        <v>0</v>
      </c>
    </row>
    <row r="781" spans="1:6">
      <c r="C781" s="186"/>
      <c r="D781" s="307"/>
      <c r="E781" s="307"/>
    </row>
    <row r="782" spans="1:6" ht="12.75">
      <c r="A782" s="88" t="s">
        <v>1202</v>
      </c>
      <c r="B782" s="89" t="s">
        <v>569</v>
      </c>
      <c r="C782" s="90"/>
      <c r="D782" s="90"/>
      <c r="E782" s="90"/>
      <c r="F782" s="91"/>
    </row>
    <row r="783" spans="1:6">
      <c r="B783" s="171"/>
      <c r="D783" s="9"/>
      <c r="E783" s="9"/>
    </row>
    <row r="784" spans="1:6">
      <c r="A784" s="1702" t="s">
        <v>1203</v>
      </c>
      <c r="B784" s="1353" t="s">
        <v>571</v>
      </c>
      <c r="C784" s="979"/>
      <c r="D784" s="443"/>
      <c r="E784" s="121"/>
      <c r="F784" s="97"/>
    </row>
    <row r="785" spans="1:8" ht="190.5" customHeight="1">
      <c r="A785" s="1703"/>
      <c r="B785" s="657" t="s">
        <v>688</v>
      </c>
      <c r="C785" s="1411"/>
      <c r="D785" s="442"/>
      <c r="E785" s="98"/>
      <c r="F785" s="87"/>
    </row>
    <row r="786" spans="1:8">
      <c r="A786" s="1703"/>
      <c r="B786" s="657" t="s">
        <v>572</v>
      </c>
      <c r="C786" s="982"/>
      <c r="D786" s="723"/>
      <c r="E786" s="101"/>
      <c r="F786" s="94"/>
    </row>
    <row r="787" spans="1:8">
      <c r="A787" s="1703"/>
      <c r="B787" s="497" t="s">
        <v>13</v>
      </c>
      <c r="C787" s="1359" t="s">
        <v>5</v>
      </c>
      <c r="D787" s="391">
        <v>4</v>
      </c>
      <c r="E787" s="104"/>
      <c r="F787" s="105">
        <f>D787*E787</f>
        <v>0</v>
      </c>
    </row>
    <row r="788" spans="1:8" ht="12.75">
      <c r="A788" s="88" t="s">
        <v>1202</v>
      </c>
      <c r="B788" s="358" t="s">
        <v>1204</v>
      </c>
      <c r="C788" s="302"/>
      <c r="D788" s="302"/>
      <c r="E788" s="302"/>
      <c r="F788" s="303">
        <f>SUM(F783:F787)</f>
        <v>0</v>
      </c>
    </row>
    <row r="789" spans="1:8">
      <c r="C789" s="186"/>
      <c r="D789" s="307"/>
      <c r="E789" s="307"/>
    </row>
    <row r="790" spans="1:8" ht="12.75">
      <c r="A790" s="88" t="s">
        <v>1205</v>
      </c>
      <c r="B790" s="89" t="s">
        <v>373</v>
      </c>
      <c r="C790" s="90"/>
      <c r="D790" s="90"/>
      <c r="E790" s="90"/>
      <c r="F790" s="91"/>
    </row>
    <row r="792" spans="1:8">
      <c r="A792" s="1704" t="s">
        <v>1206</v>
      </c>
      <c r="B792" s="1705" t="s">
        <v>618</v>
      </c>
      <c r="C792" s="1706"/>
      <c r="D792" s="1707"/>
      <c r="E792" s="364"/>
      <c r="F792" s="364"/>
    </row>
    <row r="793" spans="1:8">
      <c r="A793" s="1403"/>
      <c r="B793" s="732"/>
      <c r="C793" s="1017"/>
      <c r="D793" s="1679"/>
    </row>
    <row r="794" spans="1:8">
      <c r="A794" s="996" t="s">
        <v>1207</v>
      </c>
      <c r="B794" s="1708" t="s">
        <v>81</v>
      </c>
      <c r="C794" s="999"/>
      <c r="D794" s="1354"/>
      <c r="E794" s="96"/>
      <c r="F794" s="97"/>
    </row>
    <row r="795" spans="1:8" ht="342" customHeight="1">
      <c r="A795" s="1000"/>
      <c r="B795" s="1709" t="s">
        <v>704</v>
      </c>
      <c r="C795" s="1021"/>
      <c r="D795" s="442"/>
      <c r="E795" s="98"/>
      <c r="F795" s="87"/>
    </row>
    <row r="796" spans="1:8">
      <c r="A796" s="1000"/>
      <c r="B796" s="1709" t="s">
        <v>699</v>
      </c>
      <c r="C796" s="1021"/>
      <c r="D796" s="442"/>
      <c r="E796" s="98"/>
      <c r="F796" s="87"/>
    </row>
    <row r="797" spans="1:8" ht="22.5">
      <c r="A797" s="1000"/>
      <c r="B797" s="1709" t="s">
        <v>698</v>
      </c>
      <c r="C797" s="1021"/>
      <c r="D797" s="442"/>
      <c r="E797" s="98"/>
      <c r="F797" s="87"/>
    </row>
    <row r="798" spans="1:8">
      <c r="A798" s="1000"/>
      <c r="B798" s="1710" t="s">
        <v>364</v>
      </c>
      <c r="C798" s="1001"/>
      <c r="D798" s="723"/>
      <c r="E798" s="101"/>
      <c r="F798" s="94"/>
    </row>
    <row r="799" spans="1:8">
      <c r="A799" s="1000"/>
      <c r="B799" s="497" t="s">
        <v>826</v>
      </c>
      <c r="C799" s="1017"/>
      <c r="D799" s="582"/>
      <c r="E799" s="9"/>
      <c r="F799" s="76"/>
      <c r="G799" s="75"/>
      <c r="H799" s="75"/>
    </row>
    <row r="800" spans="1:8">
      <c r="A800" s="1000"/>
      <c r="B800" s="1374" t="s">
        <v>8</v>
      </c>
      <c r="C800" s="1424" t="s">
        <v>5</v>
      </c>
      <c r="D800" s="391">
        <v>1</v>
      </c>
      <c r="E800" s="104"/>
      <c r="F800" s="105">
        <f>D800*E800</f>
        <v>0</v>
      </c>
      <c r="G800" s="76"/>
      <c r="H800" s="75"/>
    </row>
    <row r="801" spans="1:11">
      <c r="A801" s="1000"/>
      <c r="B801" s="1374" t="s">
        <v>9</v>
      </c>
      <c r="C801" s="1424" t="s">
        <v>5</v>
      </c>
      <c r="D801" s="391">
        <v>2</v>
      </c>
      <c r="E801" s="104"/>
      <c r="F801" s="105">
        <f>D801*E801</f>
        <v>0</v>
      </c>
      <c r="G801" s="76"/>
      <c r="H801" s="75"/>
    </row>
    <row r="802" spans="1:11">
      <c r="A802" s="1000"/>
      <c r="B802" s="497" t="s">
        <v>13</v>
      </c>
      <c r="C802" s="1564"/>
      <c r="D802" s="1565"/>
      <c r="E802" s="9"/>
      <c r="F802" s="9"/>
      <c r="G802" s="76"/>
      <c r="H802" s="75"/>
    </row>
    <row r="803" spans="1:11">
      <c r="A803" s="1000"/>
      <c r="B803" s="1374" t="s">
        <v>8</v>
      </c>
      <c r="C803" s="1424" t="s">
        <v>5</v>
      </c>
      <c r="D803" s="391">
        <v>2</v>
      </c>
      <c r="E803" s="104"/>
      <c r="F803" s="105">
        <f>D803*E803</f>
        <v>0</v>
      </c>
      <c r="G803" s="76"/>
      <c r="H803" s="75"/>
    </row>
    <row r="804" spans="1:11">
      <c r="A804" s="1002"/>
      <c r="B804" s="1374" t="s">
        <v>9</v>
      </c>
      <c r="C804" s="1424" t="s">
        <v>5</v>
      </c>
      <c r="D804" s="391">
        <v>2</v>
      </c>
      <c r="E804" s="104"/>
      <c r="F804" s="105">
        <f>D804*E804</f>
        <v>0</v>
      </c>
      <c r="G804" s="76"/>
      <c r="H804" s="75"/>
    </row>
    <row r="805" spans="1:11" ht="15" customHeight="1">
      <c r="A805" s="1711" t="s">
        <v>1209</v>
      </c>
      <c r="B805" s="1712"/>
      <c r="C805" s="1564"/>
      <c r="D805" s="977"/>
      <c r="E805" s="9"/>
      <c r="F805" s="9"/>
      <c r="G805" s="123"/>
    </row>
    <row r="806" spans="1:11" s="153" customFormat="1">
      <c r="A806" s="1713"/>
      <c r="B806" s="1714" t="s">
        <v>972</v>
      </c>
      <c r="C806" s="1715"/>
      <c r="D806" s="1715"/>
      <c r="E806" s="365"/>
      <c r="F806" s="365"/>
      <c r="H806" s="152"/>
      <c r="I806" s="152"/>
      <c r="J806" s="152"/>
      <c r="K806" s="152"/>
    </row>
    <row r="807" spans="1:11" ht="409.5" customHeight="1">
      <c r="A807" s="1713"/>
      <c r="B807" s="1709" t="s">
        <v>973</v>
      </c>
      <c r="C807" s="1642"/>
      <c r="D807" s="1017"/>
      <c r="E807" s="9"/>
      <c r="F807" s="9"/>
      <c r="G807" s="123"/>
    </row>
    <row r="808" spans="1:11">
      <c r="A808" s="1713"/>
      <c r="B808" s="1709" t="s">
        <v>699</v>
      </c>
      <c r="C808" s="1642"/>
      <c r="D808" s="1017"/>
      <c r="E808" s="9"/>
      <c r="F808" s="9"/>
      <c r="G808" s="123"/>
    </row>
    <row r="809" spans="1:11" ht="22.5">
      <c r="A809" s="1713"/>
      <c r="B809" s="1709" t="s">
        <v>698</v>
      </c>
      <c r="C809" s="1642"/>
      <c r="D809" s="1017"/>
      <c r="E809" s="9"/>
      <c r="F809" s="9"/>
      <c r="G809" s="123"/>
    </row>
    <row r="810" spans="1:11">
      <c r="A810" s="1713"/>
      <c r="B810" s="1710" t="s">
        <v>364</v>
      </c>
      <c r="C810" s="1642"/>
      <c r="D810" s="1017"/>
      <c r="E810" s="9"/>
      <c r="F810" s="9"/>
      <c r="G810" s="123"/>
    </row>
    <row r="811" spans="1:11" s="110" customFormat="1">
      <c r="A811" s="1716"/>
      <c r="B811" s="1699" t="s">
        <v>963</v>
      </c>
      <c r="C811" s="1717" t="s">
        <v>5</v>
      </c>
      <c r="D811" s="1718">
        <v>4</v>
      </c>
      <c r="E811" s="366"/>
      <c r="F811" s="367">
        <f>D811*E811</f>
        <v>0</v>
      </c>
      <c r="H811" s="109"/>
      <c r="I811" s="109"/>
      <c r="J811" s="109"/>
      <c r="K811" s="109"/>
    </row>
    <row r="812" spans="1:11" ht="36" customHeight="1">
      <c r="A812" s="721" t="s">
        <v>1210</v>
      </c>
      <c r="B812" s="1719" t="s">
        <v>705</v>
      </c>
      <c r="C812" s="616"/>
      <c r="D812" s="582"/>
      <c r="E812" s="9"/>
      <c r="F812" s="9"/>
      <c r="G812" s="123"/>
      <c r="H812" s="76"/>
      <c r="I812" s="76"/>
      <c r="J812" s="76"/>
      <c r="K812" s="76"/>
    </row>
    <row r="813" spans="1:11" ht="353.25" customHeight="1">
      <c r="A813" s="722"/>
      <c r="B813" s="1720" t="s">
        <v>700</v>
      </c>
      <c r="C813" s="616"/>
      <c r="D813" s="582"/>
      <c r="E813" s="9"/>
      <c r="F813" s="9"/>
      <c r="G813" s="123"/>
      <c r="H813" s="76"/>
      <c r="I813" s="76"/>
      <c r="J813" s="76"/>
      <c r="K813" s="76"/>
    </row>
    <row r="814" spans="1:11">
      <c r="A814" s="722"/>
      <c r="B814" s="1720" t="s">
        <v>699</v>
      </c>
      <c r="C814" s="616"/>
      <c r="D814" s="582"/>
      <c r="E814" s="9"/>
      <c r="F814" s="9"/>
      <c r="G814" s="123"/>
      <c r="H814" s="76"/>
      <c r="I814" s="76"/>
      <c r="J814" s="76"/>
      <c r="K814" s="76"/>
    </row>
    <row r="815" spans="1:11" ht="22.5">
      <c r="A815" s="722"/>
      <c r="B815" s="1720" t="s">
        <v>698</v>
      </c>
      <c r="C815" s="616"/>
      <c r="D815" s="582"/>
      <c r="E815" s="9"/>
      <c r="F815" s="9"/>
      <c r="G815" s="123"/>
    </row>
    <row r="816" spans="1:11">
      <c r="A816" s="722"/>
      <c r="B816" s="1721" t="s">
        <v>364</v>
      </c>
      <c r="C816" s="616"/>
      <c r="D816" s="582"/>
      <c r="E816" s="9"/>
      <c r="F816" s="9"/>
      <c r="G816" s="123"/>
    </row>
    <row r="817" spans="1:11">
      <c r="A817" s="722"/>
      <c r="B817" s="971" t="s">
        <v>732</v>
      </c>
      <c r="C817" s="616"/>
      <c r="D817" s="582"/>
      <c r="E817" s="9"/>
      <c r="F817" s="9"/>
      <c r="G817" s="368"/>
    </row>
    <row r="818" spans="1:11" ht="22.5">
      <c r="A818" s="722"/>
      <c r="B818" s="1722" t="s">
        <v>701</v>
      </c>
      <c r="C818" s="616"/>
      <c r="D818" s="582"/>
      <c r="E818" s="9"/>
      <c r="F818" s="9"/>
      <c r="G818" s="123"/>
    </row>
    <row r="819" spans="1:11" ht="26.25" customHeight="1">
      <c r="A819" s="724"/>
      <c r="B819" s="1091" t="s">
        <v>13</v>
      </c>
      <c r="C819" s="1120" t="s">
        <v>5</v>
      </c>
      <c r="D819" s="610">
        <v>1</v>
      </c>
      <c r="E819" s="104"/>
      <c r="F819" s="105">
        <f>D819*E819</f>
        <v>0</v>
      </c>
      <c r="G819" s="123"/>
    </row>
    <row r="820" spans="1:11" ht="15" customHeight="1">
      <c r="A820" s="1723" t="s">
        <v>1211</v>
      </c>
      <c r="B820" s="1705" t="s">
        <v>706</v>
      </c>
      <c r="C820" s="1392"/>
      <c r="D820" s="999"/>
      <c r="E820" s="96"/>
      <c r="F820" s="96"/>
      <c r="G820" s="123"/>
    </row>
    <row r="821" spans="1:11" ht="15" customHeight="1">
      <c r="A821" s="996" t="s">
        <v>1212</v>
      </c>
      <c r="B821" s="1592" t="s">
        <v>691</v>
      </c>
      <c r="C821" s="1392"/>
      <c r="D821" s="999"/>
      <c r="E821" s="96"/>
      <c r="F821" s="369"/>
      <c r="G821" s="123"/>
    </row>
    <row r="822" spans="1:11" ht="228" customHeight="1">
      <c r="A822" s="1000"/>
      <c r="B822" s="1645" t="s">
        <v>697</v>
      </c>
      <c r="C822" s="1701"/>
      <c r="D822" s="1021"/>
      <c r="E822" s="86"/>
      <c r="F822" s="370"/>
      <c r="G822" s="123"/>
    </row>
    <row r="823" spans="1:11" ht="77.25" customHeight="1">
      <c r="A823" s="1000"/>
      <c r="B823" s="1724" t="s">
        <v>694</v>
      </c>
      <c r="C823" s="1378"/>
      <c r="D823" s="1001"/>
      <c r="E823" s="93"/>
      <c r="F823" s="371"/>
      <c r="G823" s="123"/>
    </row>
    <row r="824" spans="1:11">
      <c r="A824" s="1000"/>
      <c r="B824" s="1725" t="s">
        <v>693</v>
      </c>
      <c r="C824" s="1642"/>
      <c r="D824" s="1017"/>
      <c r="F824" s="139"/>
      <c r="G824" s="123"/>
    </row>
    <row r="825" spans="1:11" ht="32.25" customHeight="1">
      <c r="A825" s="1002"/>
      <c r="B825" s="497" t="s">
        <v>13</v>
      </c>
      <c r="C825" s="1359" t="s">
        <v>5</v>
      </c>
      <c r="D825" s="391">
        <v>4</v>
      </c>
      <c r="E825" s="176"/>
      <c r="F825" s="177">
        <f>D825*E825</f>
        <v>0</v>
      </c>
      <c r="G825" s="123"/>
    </row>
    <row r="826" spans="1:11" s="153" customFormat="1">
      <c r="A826" s="1726" t="s">
        <v>1208</v>
      </c>
      <c r="B826" s="1551" t="s">
        <v>974</v>
      </c>
      <c r="C826" s="1727"/>
      <c r="D826" s="1728"/>
      <c r="E826" s="372"/>
      <c r="F826" s="372"/>
      <c r="H826" s="152"/>
      <c r="I826" s="152"/>
      <c r="J826" s="152"/>
      <c r="K826" s="152"/>
    </row>
    <row r="827" spans="1:11" s="153" customFormat="1" ht="67.5">
      <c r="A827" s="1726"/>
      <c r="B827" s="1729" t="s">
        <v>1130</v>
      </c>
      <c r="C827" s="1727"/>
      <c r="D827" s="1728"/>
      <c r="E827" s="372"/>
      <c r="F827" s="372"/>
      <c r="H827" s="152"/>
      <c r="I827" s="152"/>
      <c r="J827" s="152"/>
      <c r="K827" s="152"/>
    </row>
    <row r="828" spans="1:11" s="153" customFormat="1" ht="172.5" customHeight="1">
      <c r="A828" s="1726"/>
      <c r="B828" s="1524" t="s">
        <v>694</v>
      </c>
      <c r="C828" s="1727"/>
      <c r="D828" s="1728"/>
      <c r="E828" s="372"/>
      <c r="F828" s="372"/>
      <c r="H828" s="152"/>
      <c r="I828" s="152"/>
      <c r="J828" s="152"/>
      <c r="K828" s="152"/>
    </row>
    <row r="829" spans="1:11" s="153" customFormat="1">
      <c r="A829" s="1726"/>
      <c r="B829" s="1729" t="s">
        <v>693</v>
      </c>
      <c r="C829" s="1727"/>
      <c r="D829" s="1728"/>
      <c r="E829" s="372"/>
      <c r="F829" s="372"/>
      <c r="H829" s="152"/>
      <c r="I829" s="152"/>
      <c r="J829" s="152"/>
      <c r="K829" s="152"/>
    </row>
    <row r="830" spans="1:11" s="153" customFormat="1" ht="27" customHeight="1">
      <c r="A830" s="1726"/>
      <c r="B830" s="1699" t="s">
        <v>963</v>
      </c>
      <c r="C830" s="1365" t="s">
        <v>5</v>
      </c>
      <c r="D830" s="1466">
        <v>1</v>
      </c>
      <c r="E830" s="104"/>
      <c r="F830" s="129">
        <f>D830*E830</f>
        <v>0</v>
      </c>
      <c r="H830" s="152"/>
      <c r="I830" s="152"/>
      <c r="J830" s="152"/>
      <c r="K830" s="152"/>
    </row>
    <row r="831" spans="1:11" s="219" customFormat="1" ht="15.75" customHeight="1">
      <c r="A831" s="1730" t="s">
        <v>1213</v>
      </c>
      <c r="B831" s="1731" t="s">
        <v>631</v>
      </c>
      <c r="C831" s="1462"/>
      <c r="D831" s="1732"/>
      <c r="E831" s="220"/>
      <c r="F831" s="373"/>
      <c r="G831" s="368"/>
      <c r="H831" s="217"/>
      <c r="I831" s="218"/>
      <c r="J831" s="218"/>
      <c r="K831" s="218"/>
    </row>
    <row r="832" spans="1:11" s="219" customFormat="1" ht="45">
      <c r="A832" s="1733"/>
      <c r="B832" s="1455" t="s">
        <v>632</v>
      </c>
      <c r="C832" s="1566"/>
      <c r="D832" s="1456"/>
      <c r="E832" s="221"/>
      <c r="F832" s="374"/>
      <c r="G832" s="368"/>
      <c r="H832" s="217"/>
      <c r="I832" s="218"/>
      <c r="J832" s="218"/>
      <c r="K832" s="218"/>
    </row>
    <row r="833" spans="1:11" s="219" customFormat="1">
      <c r="A833" s="1733"/>
      <c r="B833" s="1455" t="s">
        <v>633</v>
      </c>
      <c r="C833" s="1566"/>
      <c r="D833" s="1456"/>
      <c r="E833" s="221"/>
      <c r="F833" s="374"/>
      <c r="G833" s="368"/>
      <c r="H833" s="217"/>
      <c r="I833" s="218"/>
      <c r="J833" s="218"/>
      <c r="K833" s="218"/>
    </row>
    <row r="834" spans="1:11">
      <c r="A834" s="1733"/>
      <c r="B834" s="497" t="s">
        <v>13</v>
      </c>
      <c r="C834" s="607"/>
      <c r="D834" s="983"/>
      <c r="E834" s="101"/>
      <c r="F834" s="127"/>
      <c r="G834" s="76"/>
      <c r="H834" s="75"/>
    </row>
    <row r="835" spans="1:11" ht="15">
      <c r="A835" s="1733"/>
      <c r="B835" s="1374" t="s">
        <v>840</v>
      </c>
      <c r="C835" s="597" t="s">
        <v>1138</v>
      </c>
      <c r="D835" s="391">
        <v>190.6</v>
      </c>
      <c r="E835" s="104"/>
      <c r="F835" s="105">
        <f>D835*E835</f>
        <v>0</v>
      </c>
      <c r="G835" s="76"/>
      <c r="H835" s="75"/>
    </row>
    <row r="836" spans="1:11" ht="15">
      <c r="A836" s="1733"/>
      <c r="B836" s="1374" t="s">
        <v>828</v>
      </c>
      <c r="C836" s="597" t="s">
        <v>1138</v>
      </c>
      <c r="D836" s="391">
        <v>97</v>
      </c>
      <c r="E836" s="104"/>
      <c r="F836" s="105">
        <f>D836*E836</f>
        <v>0</v>
      </c>
      <c r="G836" s="76"/>
      <c r="H836" s="75"/>
    </row>
    <row r="837" spans="1:11" ht="15">
      <c r="A837" s="1733"/>
      <c r="B837" s="1374" t="s">
        <v>829</v>
      </c>
      <c r="C837" s="597" t="s">
        <v>1138</v>
      </c>
      <c r="D837" s="391">
        <v>97</v>
      </c>
      <c r="E837" s="104"/>
      <c r="F837" s="105">
        <f>D837*E837</f>
        <v>0</v>
      </c>
      <c r="G837" s="76"/>
      <c r="H837" s="75"/>
    </row>
    <row r="838" spans="1:11" ht="15">
      <c r="A838" s="1733"/>
      <c r="B838" s="1374" t="s">
        <v>830</v>
      </c>
      <c r="C838" s="597" t="s">
        <v>1138</v>
      </c>
      <c r="D838" s="391">
        <v>190.6</v>
      </c>
      <c r="E838" s="104"/>
      <c r="F838" s="105">
        <f>D838*E838</f>
        <v>0</v>
      </c>
      <c r="G838" s="76"/>
      <c r="H838" s="75"/>
    </row>
    <row r="839" spans="1:11" ht="11.25" hidden="1" customHeight="1">
      <c r="A839" s="1733"/>
      <c r="B839" s="1734"/>
      <c r="C839" s="1735"/>
      <c r="D839" s="1736"/>
      <c r="E839" s="104"/>
      <c r="F839" s="375"/>
      <c r="G839" s="123"/>
    </row>
    <row r="840" spans="1:11" ht="11.25" hidden="1" customHeight="1">
      <c r="A840" s="1733"/>
      <c r="B840" s="1737"/>
      <c r="C840" s="1735"/>
      <c r="D840" s="1736"/>
      <c r="E840" s="104"/>
      <c r="F840" s="375"/>
      <c r="G840" s="123"/>
    </row>
    <row r="841" spans="1:11" ht="11.25" hidden="1" customHeight="1">
      <c r="A841" s="1733"/>
      <c r="B841" s="1737"/>
      <c r="C841" s="1735"/>
      <c r="D841" s="1736"/>
      <c r="E841" s="104"/>
      <c r="F841" s="375"/>
      <c r="G841" s="123"/>
    </row>
    <row r="842" spans="1:11" ht="11.25" hidden="1" customHeight="1">
      <c r="A842" s="1733"/>
      <c r="B842" s="1738"/>
      <c r="C842" s="1735"/>
      <c r="D842" s="1736"/>
      <c r="E842" s="104"/>
      <c r="F842" s="375"/>
      <c r="G842" s="123"/>
    </row>
    <row r="843" spans="1:11" s="153" customFormat="1" ht="15">
      <c r="A843" s="1739"/>
      <c r="B843" s="1699" t="s">
        <v>963</v>
      </c>
      <c r="C843" s="1068" t="s">
        <v>1138</v>
      </c>
      <c r="D843" s="1466">
        <v>226.3</v>
      </c>
      <c r="E843" s="104"/>
      <c r="F843" s="129">
        <f>D843*E843</f>
        <v>0</v>
      </c>
      <c r="H843" s="152"/>
      <c r="I843" s="152"/>
      <c r="J843" s="152"/>
      <c r="K843" s="152"/>
    </row>
    <row r="844" spans="1:11" s="153" customFormat="1">
      <c r="A844" s="1711" t="s">
        <v>1214</v>
      </c>
      <c r="B844" s="1740" t="s">
        <v>1013</v>
      </c>
      <c r="C844" s="1741"/>
      <c r="D844" s="1742"/>
      <c r="E844" s="298"/>
      <c r="F844" s="298"/>
      <c r="H844" s="152"/>
      <c r="I844" s="152"/>
      <c r="J844" s="152"/>
      <c r="K844" s="152"/>
    </row>
    <row r="845" spans="1:11" s="153" customFormat="1" ht="78.75">
      <c r="A845" s="1713"/>
      <c r="B845" s="1729" t="s">
        <v>1015</v>
      </c>
      <c r="C845" s="1741"/>
      <c r="D845" s="1742"/>
      <c r="E845" s="298"/>
      <c r="F845" s="298"/>
      <c r="H845" s="152"/>
      <c r="I845" s="152"/>
      <c r="J845" s="152"/>
      <c r="K845" s="152"/>
    </row>
    <row r="846" spans="1:11" s="153" customFormat="1">
      <c r="A846" s="1713"/>
      <c r="B846" s="1729" t="s">
        <v>1014</v>
      </c>
      <c r="C846" s="1741"/>
      <c r="D846" s="1742"/>
      <c r="E846" s="298"/>
      <c r="F846" s="298"/>
      <c r="H846" s="152"/>
      <c r="I846" s="152"/>
      <c r="J846" s="152"/>
      <c r="K846" s="152"/>
    </row>
    <row r="847" spans="1:11" s="153" customFormat="1">
      <c r="A847" s="1713"/>
      <c r="B847" s="1743" t="s">
        <v>975</v>
      </c>
      <c r="C847" s="1741"/>
      <c r="D847" s="1742"/>
      <c r="E847" s="298"/>
      <c r="F847" s="298"/>
      <c r="H847" s="152"/>
      <c r="I847" s="152"/>
      <c r="J847" s="152"/>
      <c r="K847" s="152"/>
    </row>
    <row r="848" spans="1:11" s="153" customFormat="1">
      <c r="A848" s="1713"/>
      <c r="B848" s="1744" t="s">
        <v>963</v>
      </c>
      <c r="C848" s="1068" t="s">
        <v>5</v>
      </c>
      <c r="D848" s="1466">
        <v>112</v>
      </c>
      <c r="E848" s="129"/>
      <c r="F848" s="129">
        <f>D848*E848</f>
        <v>0</v>
      </c>
      <c r="H848" s="152"/>
      <c r="I848" s="152"/>
      <c r="J848" s="152"/>
      <c r="K848" s="152"/>
    </row>
    <row r="849" spans="1:11" s="180" customFormat="1" ht="12.75">
      <c r="A849" s="88" t="s">
        <v>1205</v>
      </c>
      <c r="B849" s="358" t="s">
        <v>1215</v>
      </c>
      <c r="C849" s="302"/>
      <c r="D849" s="302"/>
      <c r="E849" s="302"/>
      <c r="F849" s="303">
        <f>SUM(F792:F848)</f>
        <v>0</v>
      </c>
      <c r="G849" s="376"/>
      <c r="H849" s="376"/>
    </row>
    <row r="850" spans="1:11">
      <c r="A850" s="377"/>
      <c r="B850" s="378"/>
      <c r="C850" s="379"/>
      <c r="D850" s="380"/>
      <c r="E850" s="381"/>
    </row>
    <row r="851" spans="1:11" ht="14.25" customHeight="1">
      <c r="A851" s="88" t="s">
        <v>1216</v>
      </c>
      <c r="B851" s="89" t="s">
        <v>573</v>
      </c>
      <c r="C851" s="90"/>
      <c r="D851" s="90"/>
      <c r="E851" s="90"/>
      <c r="F851" s="91"/>
    </row>
    <row r="852" spans="1:11">
      <c r="A852" s="377"/>
      <c r="B852" s="378"/>
      <c r="C852" s="379"/>
      <c r="D852" s="380"/>
      <c r="E852" s="381"/>
    </row>
    <row r="853" spans="1:11">
      <c r="A853" s="1550" t="s">
        <v>1217</v>
      </c>
      <c r="B853" s="1353" t="s">
        <v>574</v>
      </c>
      <c r="C853" s="1017"/>
      <c r="D853" s="582"/>
      <c r="E853" s="9"/>
    </row>
    <row r="854" spans="1:11" ht="101.25">
      <c r="A854" s="1553"/>
      <c r="B854" s="657" t="s">
        <v>575</v>
      </c>
      <c r="C854" s="1017"/>
      <c r="D854" s="582"/>
      <c r="E854" s="9"/>
    </row>
    <row r="855" spans="1:11" ht="56.25">
      <c r="A855" s="1553"/>
      <c r="B855" s="622" t="s">
        <v>576</v>
      </c>
      <c r="C855" s="1017"/>
      <c r="D855" s="582"/>
      <c r="E855" s="9"/>
    </row>
    <row r="856" spans="1:11">
      <c r="A856" s="1553"/>
      <c r="B856" s="497" t="s">
        <v>13</v>
      </c>
      <c r="C856" s="1745"/>
      <c r="D856" s="15"/>
    </row>
    <row r="857" spans="1:11">
      <c r="A857" s="1553"/>
      <c r="B857" s="1489" t="s">
        <v>619</v>
      </c>
      <c r="C857" s="1472" t="s">
        <v>1</v>
      </c>
      <c r="D857" s="482">
        <f>10.62*0.4*2</f>
        <v>8.4960000000000004</v>
      </c>
      <c r="E857" s="104"/>
      <c r="F857" s="38">
        <f>D857*E857</f>
        <v>0</v>
      </c>
    </row>
    <row r="858" spans="1:11">
      <c r="A858" s="1556"/>
      <c r="B858" s="1489" t="s">
        <v>6</v>
      </c>
      <c r="C858" s="1472" t="s">
        <v>3</v>
      </c>
      <c r="D858" s="482">
        <v>21.24</v>
      </c>
      <c r="E858" s="104"/>
      <c r="F858" s="38">
        <f>D858*E858</f>
        <v>0</v>
      </c>
    </row>
    <row r="859" spans="1:11" s="153" customFormat="1">
      <c r="A859" s="1746" t="s">
        <v>1218</v>
      </c>
      <c r="B859" s="1747" t="s">
        <v>985</v>
      </c>
      <c r="C859" s="1748"/>
      <c r="D859" s="1749"/>
      <c r="E859" s="383"/>
      <c r="F859" s="383"/>
      <c r="G859" s="152"/>
      <c r="H859" s="152"/>
      <c r="I859" s="152"/>
      <c r="J859" s="152"/>
      <c r="K859" s="152"/>
    </row>
    <row r="860" spans="1:11" s="153" customFormat="1" ht="78.75">
      <c r="A860" s="1750"/>
      <c r="B860" s="1751" t="s">
        <v>1139</v>
      </c>
      <c r="C860" s="1741"/>
      <c r="D860" s="1749"/>
      <c r="E860" s="383"/>
      <c r="F860" s="383"/>
      <c r="G860" s="152"/>
      <c r="H860" s="152"/>
      <c r="I860" s="152"/>
      <c r="J860" s="152"/>
      <c r="K860" s="152"/>
    </row>
    <row r="861" spans="1:11" s="153" customFormat="1">
      <c r="A861" s="1750"/>
      <c r="B861" s="1751" t="s">
        <v>1011</v>
      </c>
      <c r="C861" s="1741"/>
      <c r="D861" s="1749"/>
      <c r="E861" s="383"/>
      <c r="F861" s="383"/>
      <c r="G861" s="152"/>
      <c r="H861" s="152"/>
      <c r="I861" s="152"/>
      <c r="J861" s="152"/>
      <c r="K861" s="152"/>
    </row>
    <row r="862" spans="1:11" s="153" customFormat="1">
      <c r="A862" s="1752"/>
      <c r="B862" s="1067" t="s">
        <v>963</v>
      </c>
      <c r="C862" s="1562" t="s">
        <v>3</v>
      </c>
      <c r="D862" s="1466">
        <v>216</v>
      </c>
      <c r="E862" s="104"/>
      <c r="F862" s="129">
        <f>D862*E862</f>
        <v>0</v>
      </c>
      <c r="G862" s="152"/>
      <c r="H862" s="152"/>
      <c r="I862" s="152"/>
      <c r="J862" s="152"/>
      <c r="K862" s="152"/>
    </row>
    <row r="863" spans="1:11" s="153" customFormat="1">
      <c r="A863" s="1746" t="s">
        <v>1219</v>
      </c>
      <c r="B863" s="1753" t="s">
        <v>1016</v>
      </c>
      <c r="C863" s="1748"/>
      <c r="D863" s="1749"/>
      <c r="E863" s="383"/>
      <c r="F863" s="383"/>
      <c r="G863" s="152"/>
      <c r="H863" s="152"/>
      <c r="I863" s="152"/>
      <c r="J863" s="152"/>
      <c r="K863" s="152"/>
    </row>
    <row r="864" spans="1:11" s="153" customFormat="1" ht="78.75">
      <c r="A864" s="1750"/>
      <c r="B864" s="1751" t="s">
        <v>1012</v>
      </c>
      <c r="C864" s="1741"/>
      <c r="D864" s="1749"/>
      <c r="E864" s="383"/>
      <c r="F864" s="383"/>
      <c r="G864" s="152"/>
      <c r="H864" s="152"/>
      <c r="I864" s="152"/>
      <c r="J864" s="152"/>
      <c r="K864" s="152"/>
    </row>
    <row r="865" spans="1:11" s="153" customFormat="1">
      <c r="A865" s="1750"/>
      <c r="B865" s="1754" t="s">
        <v>984</v>
      </c>
      <c r="C865" s="1741"/>
      <c r="D865" s="1749"/>
      <c r="E865" s="383"/>
      <c r="F865" s="383"/>
      <c r="G865" s="152"/>
      <c r="H865" s="152"/>
      <c r="I865" s="152"/>
      <c r="J865" s="152"/>
      <c r="K865" s="152"/>
    </row>
    <row r="866" spans="1:11" s="153" customFormat="1">
      <c r="A866" s="1752"/>
      <c r="B866" s="1067" t="s">
        <v>963</v>
      </c>
      <c r="C866" s="1562" t="s">
        <v>3</v>
      </c>
      <c r="D866" s="1466">
        <v>65</v>
      </c>
      <c r="E866" s="104"/>
      <c r="F866" s="129">
        <f>D866*E866</f>
        <v>0</v>
      </c>
      <c r="G866" s="152"/>
      <c r="H866" s="152"/>
      <c r="I866" s="152"/>
      <c r="J866" s="152"/>
      <c r="K866" s="152"/>
    </row>
    <row r="867" spans="1:11" s="180" customFormat="1" ht="12.75">
      <c r="A867" s="627" t="s">
        <v>1216</v>
      </c>
      <c r="B867" s="628" t="s">
        <v>1220</v>
      </c>
      <c r="C867" s="446"/>
      <c r="D867" s="446"/>
      <c r="E867" s="302"/>
      <c r="F867" s="303">
        <f>SUM(F852:F866)</f>
        <v>0</v>
      </c>
      <c r="G867" s="376"/>
      <c r="H867" s="376"/>
    </row>
    <row r="869" spans="1:11" ht="12.75">
      <c r="A869" s="88" t="s">
        <v>1221</v>
      </c>
      <c r="B869" s="89" t="s">
        <v>1017</v>
      </c>
      <c r="C869" s="90"/>
      <c r="D869" s="90"/>
      <c r="E869" s="90"/>
      <c r="F869" s="91"/>
    </row>
    <row r="870" spans="1:11" ht="22.5">
      <c r="A870" s="996" t="s">
        <v>1222</v>
      </c>
      <c r="B870" s="1755" t="s">
        <v>1018</v>
      </c>
      <c r="C870" s="1017"/>
      <c r="D870" s="582"/>
      <c r="E870" s="9"/>
      <c r="G870" s="171"/>
      <c r="H870" s="237"/>
      <c r="I870" s="137"/>
      <c r="J870" s="9"/>
      <c r="K870" s="9"/>
    </row>
    <row r="871" spans="1:11" ht="67.5">
      <c r="A871" s="1000"/>
      <c r="B871" s="1756" t="s">
        <v>613</v>
      </c>
      <c r="C871" s="1017"/>
      <c r="D871" s="582"/>
      <c r="E871" s="9"/>
      <c r="G871" s="384"/>
      <c r="H871" s="237"/>
      <c r="I871" s="186"/>
      <c r="J871" s="9"/>
      <c r="K871" s="9"/>
    </row>
    <row r="872" spans="1:11">
      <c r="A872" s="1000"/>
      <c r="B872" s="1757" t="s">
        <v>577</v>
      </c>
      <c r="C872" s="1017"/>
      <c r="D872" s="582"/>
      <c r="E872" s="9"/>
      <c r="G872" s="171"/>
      <c r="H872" s="237"/>
      <c r="I872" s="137"/>
      <c r="J872" s="9"/>
      <c r="K872" s="9"/>
    </row>
    <row r="873" spans="1:11">
      <c r="A873" s="1002"/>
      <c r="B873" s="497" t="s">
        <v>13</v>
      </c>
      <c r="C873" s="1383" t="s">
        <v>3</v>
      </c>
      <c r="D873" s="391">
        <v>1.68</v>
      </c>
      <c r="E873" s="105"/>
      <c r="F873" s="105">
        <f>D873*E873</f>
        <v>0</v>
      </c>
      <c r="G873" s="384"/>
      <c r="H873" s="237"/>
      <c r="I873" s="137"/>
      <c r="J873" s="9"/>
      <c r="K873" s="9"/>
    </row>
    <row r="874" spans="1:11">
      <c r="A874" s="996" t="s">
        <v>1223</v>
      </c>
      <c r="B874" s="642" t="s">
        <v>1019</v>
      </c>
      <c r="C874" s="1564"/>
      <c r="D874" s="1565"/>
      <c r="E874" s="9"/>
      <c r="F874" s="9"/>
      <c r="G874" s="171"/>
      <c r="H874" s="237"/>
      <c r="I874" s="137"/>
      <c r="J874" s="9"/>
      <c r="K874" s="9"/>
    </row>
    <row r="875" spans="1:11" ht="33.75">
      <c r="A875" s="1000"/>
      <c r="B875" s="629" t="s">
        <v>1020</v>
      </c>
      <c r="C875" s="1564"/>
      <c r="D875" s="1565"/>
      <c r="E875" s="9"/>
      <c r="F875" s="9"/>
      <c r="G875" s="185"/>
      <c r="H875" s="237"/>
      <c r="I875" s="137"/>
      <c r="J875" s="9"/>
      <c r="K875" s="9"/>
    </row>
    <row r="876" spans="1:11">
      <c r="A876" s="1000"/>
      <c r="B876" s="629" t="s">
        <v>1021</v>
      </c>
      <c r="C876" s="1564"/>
      <c r="D876" s="1565"/>
      <c r="E876" s="9"/>
      <c r="F876" s="9"/>
      <c r="G876" s="185"/>
      <c r="H876" s="237"/>
      <c r="I876" s="137"/>
      <c r="J876" s="9"/>
      <c r="K876" s="9"/>
    </row>
    <row r="877" spans="1:11">
      <c r="A877" s="1000"/>
      <c r="B877" s="629" t="s">
        <v>1022</v>
      </c>
      <c r="C877" s="1564"/>
      <c r="D877" s="1565"/>
      <c r="E877" s="9"/>
      <c r="F877" s="9"/>
      <c r="G877" s="185"/>
      <c r="H877" s="237"/>
      <c r="I877" s="137"/>
      <c r="J877" s="9"/>
      <c r="K877" s="9"/>
    </row>
    <row r="878" spans="1:11" ht="22.5">
      <c r="A878" s="1000"/>
      <c r="B878" s="629" t="s">
        <v>1023</v>
      </c>
      <c r="C878" s="1564"/>
      <c r="D878" s="1565"/>
      <c r="E878" s="9"/>
      <c r="F878" s="9"/>
      <c r="G878" s="185"/>
      <c r="H878" s="237"/>
      <c r="I878" s="137"/>
      <c r="J878" s="9"/>
      <c r="K878" s="9"/>
    </row>
    <row r="879" spans="1:11" ht="204" customHeight="1">
      <c r="A879" s="1000"/>
      <c r="B879" s="629" t="s">
        <v>1024</v>
      </c>
      <c r="C879" s="1564"/>
      <c r="D879" s="1565"/>
      <c r="E879" s="9"/>
      <c r="F879" s="9"/>
      <c r="G879" s="185"/>
      <c r="H879" s="237"/>
      <c r="I879" s="137"/>
      <c r="J879" s="9"/>
      <c r="K879" s="9"/>
    </row>
    <row r="880" spans="1:11">
      <c r="A880" s="1000"/>
      <c r="B880" s="629" t="s">
        <v>1025</v>
      </c>
      <c r="C880" s="1564"/>
      <c r="D880" s="1565"/>
      <c r="E880" s="9"/>
      <c r="F880" s="9"/>
      <c r="G880" s="185"/>
      <c r="H880" s="237"/>
      <c r="I880" s="137"/>
      <c r="J880" s="9"/>
      <c r="K880" s="9"/>
    </row>
    <row r="881" spans="1:11">
      <c r="A881" s="1000"/>
      <c r="B881" s="1067" t="s">
        <v>963</v>
      </c>
      <c r="C881" s="1359" t="s">
        <v>5</v>
      </c>
      <c r="D881" s="391">
        <v>32</v>
      </c>
      <c r="E881" s="104"/>
      <c r="F881" s="105">
        <f t="shared" ref="F881" si="13">D881*E881</f>
        <v>0</v>
      </c>
      <c r="G881" s="185"/>
      <c r="H881" s="237"/>
      <c r="I881" s="137"/>
      <c r="J881" s="9"/>
      <c r="K881" s="9"/>
    </row>
    <row r="882" spans="1:11">
      <c r="A882" s="1000"/>
      <c r="B882" s="1067" t="s">
        <v>1084</v>
      </c>
      <c r="C882" s="1359" t="s">
        <v>5</v>
      </c>
      <c r="D882" s="391">
        <v>34</v>
      </c>
      <c r="E882" s="104"/>
      <c r="F882" s="105">
        <f>D882*E882</f>
        <v>0</v>
      </c>
      <c r="G882" s="185"/>
      <c r="H882" s="237"/>
      <c r="I882" s="137"/>
      <c r="J882" s="9"/>
      <c r="K882" s="9"/>
    </row>
    <row r="883" spans="1:11">
      <c r="A883" s="1002"/>
      <c r="B883" s="1067" t="s">
        <v>1085</v>
      </c>
      <c r="C883" s="1359" t="s">
        <v>5</v>
      </c>
      <c r="D883" s="391">
        <v>28</v>
      </c>
      <c r="E883" s="104"/>
      <c r="F883" s="105">
        <f>D883*E883</f>
        <v>0</v>
      </c>
      <c r="G883" s="185"/>
      <c r="H883" s="237"/>
      <c r="I883" s="137"/>
      <c r="J883" s="9"/>
      <c r="K883" s="9"/>
    </row>
    <row r="884" spans="1:11" ht="12.75">
      <c r="A884" s="627" t="s">
        <v>1221</v>
      </c>
      <c r="B884" s="628" t="s">
        <v>1224</v>
      </c>
      <c r="C884" s="446"/>
      <c r="D884" s="446"/>
      <c r="E884" s="302"/>
      <c r="F884" s="303">
        <f>SUM(F870:F883)</f>
        <v>0</v>
      </c>
    </row>
    <row r="885" spans="1:11">
      <c r="A885" s="1758"/>
      <c r="B885" s="739"/>
      <c r="C885" s="1745"/>
      <c r="D885" s="1759"/>
      <c r="E885" s="385"/>
      <c r="G885" s="386"/>
      <c r="H885" s="237"/>
      <c r="I885" s="9"/>
      <c r="J885" s="9"/>
      <c r="K885" s="9"/>
    </row>
    <row r="886" spans="1:11" ht="12.75">
      <c r="A886" s="627" t="s">
        <v>1225</v>
      </c>
      <c r="B886" s="628" t="s">
        <v>374</v>
      </c>
      <c r="C886" s="446"/>
      <c r="D886" s="446"/>
      <c r="E886" s="302"/>
      <c r="F886" s="303"/>
      <c r="G886" s="386"/>
      <c r="H886" s="237"/>
      <c r="I886" s="9"/>
      <c r="J886" s="9"/>
      <c r="K886" s="9"/>
    </row>
    <row r="887" spans="1:11">
      <c r="A887" s="1403"/>
      <c r="B887" s="732"/>
      <c r="C887" s="1017"/>
      <c r="D887" s="1679"/>
    </row>
    <row r="888" spans="1:11" ht="22.5">
      <c r="A888" s="1403"/>
      <c r="B888" s="629" t="s">
        <v>696</v>
      </c>
      <c r="C888" s="1017"/>
      <c r="D888" s="1679"/>
      <c r="G888" s="171"/>
      <c r="H888" s="311"/>
      <c r="I888" s="137"/>
      <c r="J888" s="9"/>
      <c r="K888" s="9"/>
    </row>
    <row r="889" spans="1:11">
      <c r="A889" s="1403"/>
      <c r="B889" s="732"/>
      <c r="C889" s="1017"/>
      <c r="D889" s="1679"/>
      <c r="G889" s="171"/>
      <c r="H889" s="311"/>
      <c r="I889" s="137"/>
      <c r="J889" s="9"/>
      <c r="K889" s="9"/>
    </row>
    <row r="890" spans="1:11">
      <c r="A890" s="1723" t="s">
        <v>1226</v>
      </c>
      <c r="B890" s="1705" t="s">
        <v>10</v>
      </c>
      <c r="C890" s="1706"/>
      <c r="D890" s="1707"/>
      <c r="E890" s="364"/>
      <c r="F890" s="364"/>
    </row>
    <row r="891" spans="1:11">
      <c r="A891" s="1760" t="s">
        <v>1227</v>
      </c>
      <c r="B891" s="1708" t="s">
        <v>715</v>
      </c>
      <c r="C891" s="1017"/>
      <c r="D891" s="1679"/>
    </row>
    <row r="892" spans="1:11" ht="56.25">
      <c r="A892" s="1761"/>
      <c r="B892" s="1709" t="s">
        <v>717</v>
      </c>
      <c r="C892" s="1017"/>
      <c r="D892" s="582"/>
      <c r="E892" s="9"/>
    </row>
    <row r="893" spans="1:11">
      <c r="A893" s="1761"/>
      <c r="B893" s="1710" t="s">
        <v>365</v>
      </c>
      <c r="C893" s="1017"/>
      <c r="D893" s="582"/>
      <c r="E893" s="9"/>
    </row>
    <row r="894" spans="1:11">
      <c r="A894" s="1761"/>
      <c r="B894" s="497" t="s">
        <v>826</v>
      </c>
      <c r="C894" s="1359" t="s">
        <v>3</v>
      </c>
      <c r="D894" s="669">
        <v>8.6999999999999993</v>
      </c>
      <c r="E894" s="104"/>
      <c r="F894" s="105">
        <f>D894*E894</f>
        <v>0</v>
      </c>
      <c r="G894" s="75"/>
      <c r="H894" s="75"/>
    </row>
    <row r="895" spans="1:11">
      <c r="A895" s="1762"/>
      <c r="B895" s="497" t="s">
        <v>13</v>
      </c>
      <c r="C895" s="1359" t="s">
        <v>3</v>
      </c>
      <c r="D895" s="669">
        <v>13.3</v>
      </c>
      <c r="E895" s="104"/>
      <c r="F895" s="105">
        <f>D895*E895</f>
        <v>0</v>
      </c>
      <c r="G895" s="75"/>
      <c r="H895" s="75"/>
    </row>
    <row r="896" spans="1:11" s="153" customFormat="1">
      <c r="A896" s="1713" t="s">
        <v>1228</v>
      </c>
      <c r="B896" s="1763" t="s">
        <v>976</v>
      </c>
      <c r="C896" s="1666"/>
      <c r="D896" s="1667"/>
      <c r="E896" s="298"/>
      <c r="F896" s="298"/>
      <c r="G896" s="152"/>
      <c r="H896" s="152"/>
      <c r="I896" s="152"/>
      <c r="J896" s="152"/>
      <c r="K896" s="152"/>
    </row>
    <row r="897" spans="1:11" s="153" customFormat="1" ht="45">
      <c r="A897" s="1713"/>
      <c r="B897" s="1764" t="s">
        <v>978</v>
      </c>
      <c r="C897" s="1765"/>
      <c r="D897" s="1766"/>
      <c r="E897" s="387"/>
      <c r="F897" s="388"/>
      <c r="G897" s="152"/>
      <c r="H897" s="152"/>
      <c r="I897" s="152"/>
      <c r="J897" s="152"/>
      <c r="K897" s="152"/>
    </row>
    <row r="898" spans="1:11" s="153" customFormat="1" ht="45">
      <c r="A898" s="1713"/>
      <c r="B898" s="1764" t="s">
        <v>977</v>
      </c>
      <c r="C898" s="1765"/>
      <c r="D898" s="1766"/>
      <c r="E898" s="387"/>
      <c r="F898" s="388"/>
      <c r="G898" s="152"/>
      <c r="H898" s="152"/>
      <c r="I898" s="152"/>
      <c r="J898" s="152"/>
      <c r="K898" s="152"/>
    </row>
    <row r="899" spans="1:11" s="153" customFormat="1">
      <c r="A899" s="1713"/>
      <c r="B899" s="1767" t="s">
        <v>692</v>
      </c>
      <c r="C899" s="1768"/>
      <c r="D899" s="1769"/>
      <c r="E899" s="387"/>
      <c r="F899" s="388"/>
      <c r="G899" s="152"/>
      <c r="H899" s="152"/>
      <c r="I899" s="152"/>
      <c r="J899" s="152"/>
      <c r="K899" s="152"/>
    </row>
    <row r="900" spans="1:11" s="153" customFormat="1" ht="17.25" customHeight="1">
      <c r="A900" s="1716"/>
      <c r="B900" s="1699" t="s">
        <v>963</v>
      </c>
      <c r="C900" s="1375" t="s">
        <v>3</v>
      </c>
      <c r="D900" s="1466">
        <v>6.12</v>
      </c>
      <c r="E900" s="104"/>
      <c r="F900" s="129">
        <f>D900*E900</f>
        <v>0</v>
      </c>
      <c r="G900" s="152"/>
      <c r="H900" s="152"/>
      <c r="I900" s="152"/>
      <c r="J900" s="152"/>
      <c r="K900" s="152"/>
    </row>
    <row r="901" spans="1:11">
      <c r="A901" s="996" t="s">
        <v>1229</v>
      </c>
      <c r="B901" s="587" t="s">
        <v>707</v>
      </c>
      <c r="C901" s="1564"/>
      <c r="D901" s="1565"/>
      <c r="E901" s="9"/>
      <c r="F901" s="9"/>
    </row>
    <row r="902" spans="1:11" ht="90">
      <c r="A902" s="1000"/>
      <c r="B902" s="626" t="s">
        <v>718</v>
      </c>
      <c r="C902" s="1564"/>
      <c r="D902" s="1565"/>
      <c r="E902" s="9"/>
      <c r="F902" s="9"/>
    </row>
    <row r="903" spans="1:11">
      <c r="A903" s="1002"/>
      <c r="B903" s="1770" t="s">
        <v>692</v>
      </c>
      <c r="C903" s="1564"/>
      <c r="D903" s="1565"/>
      <c r="E903" s="9"/>
      <c r="F903" s="9"/>
    </row>
    <row r="904" spans="1:11">
      <c r="A904" s="996" t="s">
        <v>1230</v>
      </c>
      <c r="B904" s="1514" t="s">
        <v>702</v>
      </c>
      <c r="C904" s="1564"/>
      <c r="D904" s="1565"/>
      <c r="E904" s="9"/>
      <c r="F904" s="9"/>
    </row>
    <row r="905" spans="1:11">
      <c r="A905" s="1000"/>
      <c r="B905" s="483" t="s">
        <v>681</v>
      </c>
      <c r="C905" s="1564"/>
      <c r="D905" s="1565"/>
      <c r="E905" s="9"/>
      <c r="F905" s="9"/>
    </row>
    <row r="906" spans="1:11" ht="33.75">
      <c r="A906" s="1000"/>
      <c r="B906" s="657" t="s">
        <v>713</v>
      </c>
      <c r="C906" s="1564"/>
      <c r="D906" s="1565"/>
      <c r="E906" s="9"/>
      <c r="F906" s="9"/>
    </row>
    <row r="907" spans="1:11">
      <c r="A907" s="1000"/>
      <c r="B907" s="657" t="s">
        <v>716</v>
      </c>
      <c r="C907" s="1564"/>
      <c r="D907" s="1565"/>
      <c r="E907" s="9"/>
      <c r="F907" s="9"/>
    </row>
    <row r="908" spans="1:11">
      <c r="A908" s="1000"/>
      <c r="B908" s="497" t="s">
        <v>655</v>
      </c>
      <c r="C908" s="1359" t="s">
        <v>3</v>
      </c>
      <c r="D908" s="391">
        <v>697.8</v>
      </c>
      <c r="E908" s="104"/>
      <c r="F908" s="105">
        <f>D908*E908</f>
        <v>0</v>
      </c>
      <c r="G908" s="75"/>
      <c r="H908" s="75"/>
    </row>
    <row r="909" spans="1:11">
      <c r="A909" s="1002"/>
      <c r="B909" s="497" t="s">
        <v>678</v>
      </c>
      <c r="C909" s="1359" t="s">
        <v>3</v>
      </c>
      <c r="D909" s="391">
        <v>973.3</v>
      </c>
      <c r="E909" s="104"/>
      <c r="F909" s="105">
        <f>D909*E909</f>
        <v>0</v>
      </c>
      <c r="G909" s="75"/>
      <c r="H909" s="75"/>
    </row>
    <row r="910" spans="1:11">
      <c r="A910" s="996" t="s">
        <v>1231</v>
      </c>
      <c r="B910" s="1514" t="s">
        <v>733</v>
      </c>
      <c r="C910" s="1564"/>
      <c r="D910" s="1565"/>
      <c r="E910" s="9"/>
      <c r="F910" s="9"/>
    </row>
    <row r="911" spans="1:11">
      <c r="A911" s="1000"/>
      <c r="B911" s="483" t="s">
        <v>681</v>
      </c>
      <c r="C911" s="1564"/>
      <c r="D911" s="1565"/>
      <c r="E911" s="9"/>
      <c r="F911" s="9"/>
    </row>
    <row r="912" spans="1:11" ht="33.75">
      <c r="A912" s="1000"/>
      <c r="B912" s="657" t="s">
        <v>712</v>
      </c>
      <c r="C912" s="1564"/>
      <c r="D912" s="1565"/>
      <c r="E912" s="9"/>
      <c r="F912" s="9"/>
    </row>
    <row r="913" spans="1:11">
      <c r="A913" s="1000"/>
      <c r="B913" s="622" t="s">
        <v>716</v>
      </c>
      <c r="C913" s="1564"/>
      <c r="D913" s="1565"/>
      <c r="E913" s="9"/>
      <c r="F913" s="9"/>
    </row>
    <row r="914" spans="1:11">
      <c r="A914" s="1000"/>
      <c r="B914" s="497" t="s">
        <v>13</v>
      </c>
      <c r="C914" s="1564"/>
      <c r="D914" s="1565"/>
      <c r="E914" s="9"/>
      <c r="F914" s="9"/>
      <c r="G914" s="75"/>
      <c r="H914" s="75"/>
    </row>
    <row r="915" spans="1:11">
      <c r="A915" s="1000"/>
      <c r="B915" s="1362" t="s">
        <v>839</v>
      </c>
      <c r="C915" s="1359" t="s">
        <v>3</v>
      </c>
      <c r="D915" s="391">
        <v>55.1</v>
      </c>
      <c r="E915" s="104"/>
      <c r="F915" s="105">
        <f>D915*E915</f>
        <v>0</v>
      </c>
      <c r="G915" s="75"/>
      <c r="H915" s="75"/>
    </row>
    <row r="916" spans="1:11">
      <c r="A916" s="1000"/>
      <c r="B916" s="1362" t="s">
        <v>847</v>
      </c>
      <c r="C916" s="1359" t="s">
        <v>3</v>
      </c>
      <c r="D916" s="391">
        <v>30.8</v>
      </c>
      <c r="E916" s="104"/>
      <c r="F916" s="105">
        <f>D916*E916</f>
        <v>0</v>
      </c>
      <c r="G916" s="75"/>
      <c r="H916" s="75"/>
    </row>
    <row r="917" spans="1:11">
      <c r="A917" s="1000"/>
      <c r="B917" s="1362" t="s">
        <v>848</v>
      </c>
      <c r="C917" s="1359" t="s">
        <v>3</v>
      </c>
      <c r="D917" s="391">
        <v>30.8</v>
      </c>
      <c r="E917" s="104"/>
      <c r="F917" s="105">
        <f>D917*E917</f>
        <v>0</v>
      </c>
      <c r="G917" s="75"/>
      <c r="H917" s="75"/>
    </row>
    <row r="918" spans="1:11" ht="10.5" customHeight="1">
      <c r="A918" s="1002"/>
      <c r="B918" s="1362" t="s">
        <v>849</v>
      </c>
      <c r="C918" s="1359" t="s">
        <v>3</v>
      </c>
      <c r="D918" s="391">
        <v>47.1</v>
      </c>
      <c r="E918" s="104"/>
      <c r="F918" s="105">
        <f>D918*E918</f>
        <v>0</v>
      </c>
      <c r="G918" s="75"/>
      <c r="H918" s="75"/>
    </row>
    <row r="919" spans="1:11">
      <c r="A919" s="1006" t="s">
        <v>1232</v>
      </c>
      <c r="B919" s="587" t="s">
        <v>708</v>
      </c>
      <c r="C919" s="1564"/>
      <c r="D919" s="1565"/>
      <c r="E919" s="9"/>
      <c r="F919" s="9"/>
    </row>
    <row r="920" spans="1:11">
      <c r="A920" s="1771"/>
      <c r="B920" s="594" t="s">
        <v>714</v>
      </c>
      <c r="C920" s="1564"/>
      <c r="D920" s="1565"/>
      <c r="E920" s="9"/>
      <c r="F920" s="9"/>
    </row>
    <row r="921" spans="1:11" ht="45">
      <c r="A921" s="1771"/>
      <c r="B921" s="657" t="s">
        <v>695</v>
      </c>
      <c r="C921" s="1113"/>
      <c r="D921" s="1565"/>
      <c r="E921" s="9"/>
      <c r="F921" s="9"/>
    </row>
    <row r="922" spans="1:11">
      <c r="A922" s="1771"/>
      <c r="B922" s="1772" t="s">
        <v>692</v>
      </c>
      <c r="C922" s="1113"/>
      <c r="D922" s="1565"/>
      <c r="E922" s="9"/>
      <c r="F922" s="9"/>
    </row>
    <row r="923" spans="1:11">
      <c r="A923" s="1771"/>
      <c r="B923" s="497" t="s">
        <v>826</v>
      </c>
      <c r="C923" s="1359" t="s">
        <v>3</v>
      </c>
      <c r="D923" s="391">
        <v>56.46</v>
      </c>
      <c r="E923" s="104"/>
      <c r="F923" s="105">
        <f>D923*E923</f>
        <v>0</v>
      </c>
    </row>
    <row r="924" spans="1:11">
      <c r="A924" s="1773" t="s">
        <v>1233</v>
      </c>
      <c r="B924" s="1436" t="s">
        <v>979</v>
      </c>
      <c r="C924" s="1572"/>
      <c r="D924" s="1573"/>
      <c r="E924" s="158"/>
      <c r="F924" s="158"/>
      <c r="G924" s="75"/>
      <c r="H924" s="75"/>
    </row>
    <row r="925" spans="1:11" s="153" customFormat="1">
      <c r="A925" s="1713" t="s">
        <v>1234</v>
      </c>
      <c r="B925" s="1774" t="s">
        <v>980</v>
      </c>
      <c r="C925" s="1727"/>
      <c r="D925" s="1667"/>
      <c r="E925" s="298"/>
      <c r="F925" s="298"/>
      <c r="G925" s="152"/>
      <c r="H925" s="152"/>
      <c r="I925" s="152"/>
      <c r="J925" s="152"/>
      <c r="K925" s="152"/>
    </row>
    <row r="926" spans="1:11" s="153" customFormat="1" ht="67.5">
      <c r="A926" s="1713"/>
      <c r="B926" s="1430" t="s">
        <v>983</v>
      </c>
      <c r="C926" s="1727"/>
      <c r="D926" s="1667"/>
      <c r="E926" s="298"/>
      <c r="F926" s="298"/>
      <c r="G926" s="152"/>
      <c r="H926" s="152"/>
      <c r="I926" s="152"/>
      <c r="J926" s="152"/>
      <c r="K926" s="152"/>
    </row>
    <row r="927" spans="1:11" s="153" customFormat="1">
      <c r="A927" s="1713"/>
      <c r="B927" s="1478" t="s">
        <v>365</v>
      </c>
      <c r="C927" s="1727"/>
      <c r="D927" s="1667"/>
      <c r="E927" s="298"/>
      <c r="F927" s="298"/>
      <c r="G927" s="152"/>
      <c r="H927" s="152"/>
      <c r="I927" s="152"/>
      <c r="J927" s="152"/>
      <c r="K927" s="152"/>
    </row>
    <row r="928" spans="1:11" s="153" customFormat="1">
      <c r="A928" s="1716"/>
      <c r="B928" s="1699" t="s">
        <v>963</v>
      </c>
      <c r="C928" s="1375" t="s">
        <v>3</v>
      </c>
      <c r="D928" s="1466">
        <v>439.7</v>
      </c>
      <c r="E928" s="104"/>
      <c r="F928" s="129">
        <f>D928*E928</f>
        <v>0</v>
      </c>
      <c r="G928" s="152"/>
      <c r="H928" s="152"/>
      <c r="I928" s="152"/>
      <c r="J928" s="152"/>
      <c r="K928" s="152"/>
    </row>
    <row r="929" spans="1:11" s="153" customFormat="1">
      <c r="A929" s="1711" t="s">
        <v>1235</v>
      </c>
      <c r="B929" s="1551" t="s">
        <v>981</v>
      </c>
      <c r="C929" s="1666"/>
      <c r="D929" s="1667"/>
      <c r="E929" s="298"/>
      <c r="F929" s="298"/>
      <c r="G929" s="152"/>
      <c r="H929" s="152"/>
      <c r="I929" s="152"/>
      <c r="J929" s="152"/>
      <c r="K929" s="152"/>
    </row>
    <row r="930" spans="1:11" s="153" customFormat="1" ht="56.25">
      <c r="A930" s="1713"/>
      <c r="B930" s="1430" t="s">
        <v>982</v>
      </c>
      <c r="C930" s="1666"/>
      <c r="D930" s="1667"/>
      <c r="E930" s="298"/>
      <c r="F930" s="298"/>
      <c r="G930" s="152"/>
      <c r="H930" s="152"/>
      <c r="I930" s="152"/>
      <c r="J930" s="152"/>
      <c r="K930" s="152"/>
    </row>
    <row r="931" spans="1:11" s="153" customFormat="1">
      <c r="A931" s="1713"/>
      <c r="B931" s="1478" t="s">
        <v>365</v>
      </c>
      <c r="C931" s="1666"/>
      <c r="D931" s="1667"/>
      <c r="E931" s="298"/>
      <c r="F931" s="298"/>
      <c r="G931" s="152"/>
      <c r="H931" s="152"/>
      <c r="I931" s="152"/>
      <c r="J931" s="152"/>
      <c r="K931" s="152"/>
    </row>
    <row r="932" spans="1:11" s="153" customFormat="1">
      <c r="A932" s="1716"/>
      <c r="B932" s="1699" t="s">
        <v>963</v>
      </c>
      <c r="C932" s="1375" t="s">
        <v>3</v>
      </c>
      <c r="D932" s="1466">
        <v>124.95</v>
      </c>
      <c r="E932" s="104"/>
      <c r="F932" s="129">
        <f>D932*E932</f>
        <v>0</v>
      </c>
      <c r="G932" s="152"/>
      <c r="H932" s="152"/>
      <c r="I932" s="152"/>
      <c r="J932" s="152"/>
      <c r="K932" s="152"/>
    </row>
    <row r="933" spans="1:11" ht="12.75">
      <c r="A933" s="88" t="s">
        <v>1225</v>
      </c>
      <c r="B933" s="358" t="s">
        <v>1236</v>
      </c>
      <c r="C933" s="302"/>
      <c r="D933" s="302"/>
      <c r="E933" s="302"/>
      <c r="F933" s="303">
        <f>SUM(F887:F932)</f>
        <v>0</v>
      </c>
    </row>
    <row r="934" spans="1:11">
      <c r="A934" s="377"/>
      <c r="B934" s="378"/>
      <c r="C934" s="379"/>
      <c r="D934" s="380"/>
      <c r="E934" s="381"/>
    </row>
    <row r="935" spans="1:11" ht="12.75">
      <c r="A935" s="88" t="s">
        <v>1237</v>
      </c>
      <c r="B935" s="89" t="s">
        <v>375</v>
      </c>
      <c r="C935" s="90"/>
      <c r="D935" s="90"/>
      <c r="E935" s="90"/>
      <c r="F935" s="91"/>
    </row>
    <row r="936" spans="1:11">
      <c r="A936" s="996" t="s">
        <v>1238</v>
      </c>
      <c r="B936" s="1353" t="s">
        <v>83</v>
      </c>
      <c r="C936" s="1017"/>
      <c r="D936" s="1679"/>
    </row>
    <row r="937" spans="1:11">
      <c r="A937" s="1000"/>
      <c r="B937" s="622" t="s">
        <v>367</v>
      </c>
      <c r="C937" s="1017"/>
      <c r="D937" s="1679"/>
    </row>
    <row r="938" spans="1:11">
      <c r="A938" s="1000"/>
      <c r="B938" s="622" t="s">
        <v>366</v>
      </c>
      <c r="C938" s="1017"/>
      <c r="D938" s="1679"/>
    </row>
    <row r="939" spans="1:11">
      <c r="A939" s="1000"/>
      <c r="B939" s="497" t="s">
        <v>670</v>
      </c>
      <c r="C939" s="1359" t="s">
        <v>3</v>
      </c>
      <c r="D939" s="669">
        <v>1669</v>
      </c>
      <c r="E939" s="104"/>
      <c r="F939" s="105">
        <f>D939*E939</f>
        <v>0</v>
      </c>
      <c r="G939" s="75"/>
      <c r="H939" s="75"/>
    </row>
    <row r="940" spans="1:11">
      <c r="A940" s="1000"/>
      <c r="B940" s="497" t="s">
        <v>826</v>
      </c>
      <c r="C940" s="1359" t="s">
        <v>3</v>
      </c>
      <c r="D940" s="669">
        <v>68.7</v>
      </c>
      <c r="E940" s="104"/>
      <c r="F940" s="105">
        <f>D940*E940</f>
        <v>0</v>
      </c>
      <c r="G940" s="75"/>
      <c r="H940" s="75"/>
    </row>
    <row r="941" spans="1:11">
      <c r="A941" s="1000"/>
      <c r="B941" s="497" t="s">
        <v>655</v>
      </c>
      <c r="C941" s="1359" t="s">
        <v>3</v>
      </c>
      <c r="D941" s="669">
        <v>986</v>
      </c>
      <c r="E941" s="104"/>
      <c r="F941" s="105">
        <f>D941*E941</f>
        <v>0</v>
      </c>
      <c r="G941" s="75"/>
      <c r="H941" s="75"/>
    </row>
    <row r="942" spans="1:11">
      <c r="A942" s="1000"/>
      <c r="B942" s="497" t="s">
        <v>678</v>
      </c>
      <c r="C942" s="1359" t="s">
        <v>3</v>
      </c>
      <c r="D942" s="669">
        <v>973</v>
      </c>
      <c r="E942" s="104"/>
      <c r="F942" s="105">
        <f>D942*E942</f>
        <v>0</v>
      </c>
      <c r="G942" s="75"/>
      <c r="H942" s="75"/>
    </row>
    <row r="943" spans="1:11">
      <c r="A943" s="1000"/>
      <c r="B943" s="497" t="s">
        <v>13</v>
      </c>
      <c r="C943" s="1564"/>
      <c r="D943" s="684"/>
      <c r="E943" s="9"/>
      <c r="F943" s="9"/>
      <c r="G943" s="75"/>
      <c r="H943" s="75"/>
    </row>
    <row r="944" spans="1:11">
      <c r="A944" s="1000"/>
      <c r="B944" s="1362" t="s">
        <v>827</v>
      </c>
      <c r="C944" s="1359" t="s">
        <v>3</v>
      </c>
      <c r="D944" s="669">
        <f>1377</f>
        <v>1377</v>
      </c>
      <c r="E944" s="104"/>
      <c r="F944" s="105">
        <f>D944*E944</f>
        <v>0</v>
      </c>
      <c r="G944" s="75"/>
      <c r="H944" s="75"/>
    </row>
    <row r="945" spans="1:8">
      <c r="A945" s="1000"/>
      <c r="B945" s="1362" t="s">
        <v>828</v>
      </c>
      <c r="C945" s="1359" t="s">
        <v>3</v>
      </c>
      <c r="D945" s="669">
        <f>273</f>
        <v>273</v>
      </c>
      <c r="E945" s="104"/>
      <c r="F945" s="105">
        <f>D945*E945</f>
        <v>0</v>
      </c>
      <c r="G945" s="75"/>
      <c r="H945" s="75"/>
    </row>
    <row r="946" spans="1:8">
      <c r="A946" s="1000"/>
      <c r="B946" s="1362" t="s">
        <v>829</v>
      </c>
      <c r="C946" s="1359" t="s">
        <v>3</v>
      </c>
      <c r="D946" s="669">
        <f>273</f>
        <v>273</v>
      </c>
      <c r="E946" s="104"/>
      <c r="F946" s="105">
        <f t="shared" ref="F946:F948" si="14">D946*E946</f>
        <v>0</v>
      </c>
      <c r="G946" s="75"/>
      <c r="H946" s="75"/>
    </row>
    <row r="947" spans="1:8">
      <c r="A947" s="1000"/>
      <c r="B947" s="1362" t="s">
        <v>830</v>
      </c>
      <c r="C947" s="1359" t="s">
        <v>3</v>
      </c>
      <c r="D947" s="669">
        <f>571.8</f>
        <v>571.79999999999995</v>
      </c>
      <c r="E947" s="104"/>
      <c r="F947" s="105">
        <f t="shared" si="14"/>
        <v>0</v>
      </c>
      <c r="G947" s="75"/>
      <c r="H947" s="75"/>
    </row>
    <row r="948" spans="1:8">
      <c r="A948" s="1002"/>
      <c r="B948" s="497" t="s">
        <v>963</v>
      </c>
      <c r="C948" s="1359" t="s">
        <v>664</v>
      </c>
      <c r="D948" s="669">
        <v>980</v>
      </c>
      <c r="E948" s="104"/>
      <c r="F948" s="105">
        <f t="shared" si="14"/>
        <v>0</v>
      </c>
      <c r="G948" s="75"/>
      <c r="H948" s="75"/>
    </row>
    <row r="949" spans="1:8">
      <c r="A949" s="1016" t="s">
        <v>1239</v>
      </c>
      <c r="B949" s="587" t="s">
        <v>87</v>
      </c>
      <c r="C949" s="1497"/>
      <c r="D949" s="728"/>
      <c r="E949" s="96"/>
      <c r="F949" s="369"/>
    </row>
    <row r="950" spans="1:8" ht="33.75">
      <c r="A950" s="1016"/>
      <c r="B950" s="1775" t="s">
        <v>86</v>
      </c>
      <c r="C950" s="1499"/>
      <c r="D950" s="445"/>
      <c r="E950" s="86"/>
      <c r="F950" s="370"/>
    </row>
    <row r="951" spans="1:8" ht="33.75">
      <c r="A951" s="1016"/>
      <c r="B951" s="1776" t="s">
        <v>622</v>
      </c>
      <c r="C951" s="1566"/>
      <c r="D951" s="445"/>
      <c r="E951" s="86"/>
      <c r="F951" s="370"/>
    </row>
    <row r="952" spans="1:8" ht="33.75">
      <c r="A952" s="1016"/>
      <c r="B952" s="1777" t="s">
        <v>84</v>
      </c>
      <c r="C952" s="1566"/>
      <c r="D952" s="445"/>
      <c r="E952" s="86"/>
      <c r="F952" s="370"/>
    </row>
    <row r="953" spans="1:8">
      <c r="A953" s="1016"/>
      <c r="B953" s="1778" t="s">
        <v>368</v>
      </c>
      <c r="C953" s="1463"/>
      <c r="D953" s="730"/>
      <c r="E953" s="101"/>
      <c r="F953" s="127"/>
    </row>
    <row r="954" spans="1:8">
      <c r="A954" s="1016"/>
      <c r="B954" s="497" t="s">
        <v>670</v>
      </c>
      <c r="C954" s="1359" t="s">
        <v>3</v>
      </c>
      <c r="D954" s="669">
        <v>1669</v>
      </c>
      <c r="E954" s="104"/>
      <c r="F954" s="105">
        <f>D954*E954</f>
        <v>0</v>
      </c>
      <c r="G954" s="75"/>
      <c r="H954" s="75"/>
    </row>
    <row r="955" spans="1:8">
      <c r="A955" s="1016"/>
      <c r="B955" s="497" t="s">
        <v>826</v>
      </c>
      <c r="C955" s="1359" t="s">
        <v>3</v>
      </c>
      <c r="D955" s="669">
        <v>68.7</v>
      </c>
      <c r="E955" s="104"/>
      <c r="F955" s="105">
        <f>D955*E955</f>
        <v>0</v>
      </c>
      <c r="G955" s="75"/>
      <c r="H955" s="75"/>
    </row>
    <row r="956" spans="1:8">
      <c r="A956" s="1016"/>
      <c r="B956" s="497" t="s">
        <v>655</v>
      </c>
      <c r="C956" s="1359" t="s">
        <v>3</v>
      </c>
      <c r="D956" s="669">
        <v>986</v>
      </c>
      <c r="E956" s="104"/>
      <c r="F956" s="105">
        <f>D956*E956</f>
        <v>0</v>
      </c>
      <c r="G956" s="75"/>
      <c r="H956" s="75"/>
    </row>
    <row r="957" spans="1:8">
      <c r="A957" s="1016"/>
      <c r="B957" s="497" t="s">
        <v>678</v>
      </c>
      <c r="C957" s="1359" t="s">
        <v>3</v>
      </c>
      <c r="D957" s="669">
        <v>973</v>
      </c>
      <c r="E957" s="104"/>
      <c r="F957" s="105">
        <f>D957*E957</f>
        <v>0</v>
      </c>
      <c r="G957" s="75"/>
      <c r="H957" s="75"/>
    </row>
    <row r="958" spans="1:8">
      <c r="A958" s="1016"/>
      <c r="B958" s="497" t="s">
        <v>13</v>
      </c>
      <c r="C958" s="1564"/>
      <c r="D958" s="684"/>
      <c r="E958" s="9"/>
      <c r="F958" s="9"/>
      <c r="G958" s="75"/>
      <c r="H958" s="75"/>
    </row>
    <row r="959" spans="1:8">
      <c r="A959" s="1016"/>
      <c r="B959" s="1362" t="s">
        <v>827</v>
      </c>
      <c r="C959" s="1359" t="s">
        <v>3</v>
      </c>
      <c r="D959" s="669">
        <f>1377</f>
        <v>1377</v>
      </c>
      <c r="E959" s="104"/>
      <c r="F959" s="105">
        <f t="shared" ref="F959:F964" si="15">D959*E959</f>
        <v>0</v>
      </c>
      <c r="G959" s="75"/>
      <c r="H959" s="75"/>
    </row>
    <row r="960" spans="1:8">
      <c r="A960" s="1016"/>
      <c r="B960" s="1362" t="s">
        <v>828</v>
      </c>
      <c r="C960" s="1359" t="s">
        <v>3</v>
      </c>
      <c r="D960" s="669">
        <f>273</f>
        <v>273</v>
      </c>
      <c r="E960" s="104"/>
      <c r="F960" s="105">
        <f t="shared" si="15"/>
        <v>0</v>
      </c>
      <c r="G960" s="75"/>
      <c r="H960" s="75"/>
    </row>
    <row r="961" spans="1:11">
      <c r="A961" s="1016"/>
      <c r="B961" s="1362" t="s">
        <v>829</v>
      </c>
      <c r="C961" s="1359" t="s">
        <v>3</v>
      </c>
      <c r="D961" s="669">
        <f>273</f>
        <v>273</v>
      </c>
      <c r="E961" s="104"/>
      <c r="F961" s="105">
        <f t="shared" si="15"/>
        <v>0</v>
      </c>
      <c r="G961" s="75"/>
      <c r="H961" s="75"/>
    </row>
    <row r="962" spans="1:11">
      <c r="A962" s="1016"/>
      <c r="B962" s="1362" t="s">
        <v>830</v>
      </c>
      <c r="C962" s="1359" t="s">
        <v>3</v>
      </c>
      <c r="D962" s="669">
        <f>571.8</f>
        <v>571.79999999999995</v>
      </c>
      <c r="E962" s="104"/>
      <c r="F962" s="105">
        <f t="shared" si="15"/>
        <v>0</v>
      </c>
      <c r="G962" s="75"/>
      <c r="H962" s="75"/>
    </row>
    <row r="963" spans="1:11" s="153" customFormat="1">
      <c r="A963" s="1016"/>
      <c r="B963" s="1699" t="s">
        <v>963</v>
      </c>
      <c r="C963" s="1365" t="s">
        <v>3</v>
      </c>
      <c r="D963" s="1450">
        <v>1667</v>
      </c>
      <c r="E963" s="104"/>
      <c r="F963" s="129">
        <f t="shared" si="15"/>
        <v>0</v>
      </c>
      <c r="G963" s="152"/>
      <c r="H963" s="152"/>
      <c r="I963" s="152"/>
      <c r="J963" s="152"/>
      <c r="K963" s="152"/>
    </row>
    <row r="964" spans="1:11">
      <c r="A964" s="1016"/>
      <c r="B964" s="497" t="s">
        <v>831</v>
      </c>
      <c r="C964" s="1383" t="s">
        <v>3</v>
      </c>
      <c r="D964" s="669">
        <v>676</v>
      </c>
      <c r="E964" s="104"/>
      <c r="F964" s="105">
        <f t="shared" si="15"/>
        <v>0</v>
      </c>
      <c r="G964" s="75"/>
      <c r="H964" s="75"/>
    </row>
    <row r="965" spans="1:11">
      <c r="A965" s="1005"/>
      <c r="B965" s="1779"/>
      <c r="C965" s="1017"/>
      <c r="D965" s="582"/>
      <c r="E965" s="9"/>
    </row>
    <row r="966" spans="1:11">
      <c r="A966" s="1403"/>
      <c r="B966" s="642"/>
      <c r="C966" s="1017"/>
      <c r="D966" s="1679"/>
    </row>
    <row r="967" spans="1:11" ht="12.75">
      <c r="A967" s="627" t="s">
        <v>1237</v>
      </c>
      <c r="B967" s="628" t="s">
        <v>1240</v>
      </c>
      <c r="C967" s="446"/>
      <c r="D967" s="446"/>
      <c r="E967" s="302"/>
      <c r="F967" s="303">
        <f>SUM(F936:F966)</f>
        <v>0</v>
      </c>
    </row>
    <row r="968" spans="1:11">
      <c r="A968" s="1403"/>
      <c r="B968" s="716"/>
      <c r="C968" s="1017"/>
      <c r="D968" s="1679"/>
    </row>
    <row r="969" spans="1:11">
      <c r="A969" s="1758"/>
      <c r="B969" s="523" t="s">
        <v>539</v>
      </c>
      <c r="C969" s="1745"/>
      <c r="D969" s="1759"/>
      <c r="E969" s="385"/>
      <c r="F969" s="385"/>
    </row>
    <row r="970" spans="1:11">
      <c r="A970" s="1758"/>
      <c r="B970" s="739"/>
      <c r="C970" s="1745"/>
      <c r="D970" s="1759"/>
      <c r="E970" s="385"/>
      <c r="F970" s="385"/>
    </row>
    <row r="971" spans="1:11">
      <c r="A971" s="1780" t="s">
        <v>689</v>
      </c>
      <c r="B971" s="523" t="s">
        <v>151</v>
      </c>
      <c r="C971" s="1781"/>
      <c r="D971" s="1782"/>
      <c r="E971" s="390"/>
      <c r="F971" s="390">
        <f>F72</f>
        <v>0</v>
      </c>
    </row>
    <row r="972" spans="1:11">
      <c r="A972" s="1780" t="s">
        <v>690</v>
      </c>
      <c r="B972" s="523" t="s">
        <v>152</v>
      </c>
      <c r="C972" s="1781"/>
      <c r="D972" s="1782"/>
      <c r="E972" s="390"/>
      <c r="F972" s="390">
        <f>F221</f>
        <v>0</v>
      </c>
    </row>
    <row r="973" spans="1:11">
      <c r="A973" s="1780" t="s">
        <v>778</v>
      </c>
      <c r="B973" s="523" t="s">
        <v>462</v>
      </c>
      <c r="C973" s="1781"/>
      <c r="D973" s="1782"/>
      <c r="E973" s="390"/>
      <c r="F973" s="390">
        <f>F412</f>
        <v>0</v>
      </c>
    </row>
    <row r="974" spans="1:11">
      <c r="A974" s="1780" t="s">
        <v>1176</v>
      </c>
      <c r="B974" s="523" t="s">
        <v>459</v>
      </c>
      <c r="C974" s="1781"/>
      <c r="D974" s="1782"/>
      <c r="E974" s="390"/>
      <c r="F974" s="390">
        <f>F726</f>
        <v>0</v>
      </c>
    </row>
    <row r="975" spans="1:11">
      <c r="A975" s="1780" t="s">
        <v>1189</v>
      </c>
      <c r="B975" s="523" t="s">
        <v>155</v>
      </c>
      <c r="C975" s="1781"/>
      <c r="D975" s="1782"/>
      <c r="E975" s="390"/>
      <c r="F975" s="390">
        <f>F755</f>
        <v>0</v>
      </c>
    </row>
    <row r="976" spans="1:11">
      <c r="A976" s="1780" t="s">
        <v>1197</v>
      </c>
      <c r="B976" s="523" t="s">
        <v>372</v>
      </c>
      <c r="C976" s="1781"/>
      <c r="D976" s="1782"/>
      <c r="E976" s="390"/>
      <c r="F976" s="390">
        <f>F780</f>
        <v>0</v>
      </c>
    </row>
    <row r="977" spans="1:6">
      <c r="A977" s="1780" t="s">
        <v>1202</v>
      </c>
      <c r="B977" s="523" t="s">
        <v>569</v>
      </c>
      <c r="C977" s="1781"/>
      <c r="D977" s="1782"/>
      <c r="E977" s="390"/>
      <c r="F977" s="390">
        <f>F788</f>
        <v>0</v>
      </c>
    </row>
    <row r="978" spans="1:6">
      <c r="A978" s="1780" t="s">
        <v>1205</v>
      </c>
      <c r="B978" s="523" t="s">
        <v>373</v>
      </c>
      <c r="C978" s="1781"/>
      <c r="D978" s="1782"/>
      <c r="E978" s="390"/>
      <c r="F978" s="390">
        <f>F849</f>
        <v>0</v>
      </c>
    </row>
    <row r="979" spans="1:6">
      <c r="A979" s="1780" t="s">
        <v>1216</v>
      </c>
      <c r="B979" s="523" t="s">
        <v>573</v>
      </c>
      <c r="C979" s="1781"/>
      <c r="D979" s="1782"/>
      <c r="E979" s="390"/>
      <c r="F979" s="390">
        <f>F867</f>
        <v>0</v>
      </c>
    </row>
    <row r="980" spans="1:6">
      <c r="A980" s="1780" t="s">
        <v>1221</v>
      </c>
      <c r="B980" s="523" t="s">
        <v>1017</v>
      </c>
      <c r="C980" s="1781"/>
      <c r="D980" s="1782"/>
      <c r="E980" s="390"/>
      <c r="F980" s="390">
        <f>F884</f>
        <v>0</v>
      </c>
    </row>
    <row r="981" spans="1:6">
      <c r="A981" s="1780" t="s">
        <v>1225</v>
      </c>
      <c r="B981" s="523" t="s">
        <v>460</v>
      </c>
      <c r="C981" s="1781"/>
      <c r="D981" s="1782"/>
      <c r="E981" s="390"/>
      <c r="F981" s="390">
        <f>F933</f>
        <v>0</v>
      </c>
    </row>
    <row r="982" spans="1:6">
      <c r="A982" s="1780" t="s">
        <v>1237</v>
      </c>
      <c r="B982" s="523" t="s">
        <v>157</v>
      </c>
      <c r="C982" s="1781"/>
      <c r="D982" s="1782"/>
      <c r="E982" s="390"/>
      <c r="F982" s="390">
        <f>F967</f>
        <v>0</v>
      </c>
    </row>
    <row r="983" spans="1:6">
      <c r="A983" s="1758"/>
      <c r="B983" s="523"/>
      <c r="C983" s="1781"/>
      <c r="D983" s="1782"/>
      <c r="E983" s="390"/>
      <c r="F983" s="390"/>
    </row>
    <row r="984" spans="1:6">
      <c r="A984" s="1758"/>
      <c r="B984" s="523" t="s">
        <v>19</v>
      </c>
      <c r="C984" s="1781"/>
      <c r="D984" s="1782"/>
      <c r="E984" s="390"/>
      <c r="F984" s="390">
        <f>SUM(F971:F982)</f>
        <v>0</v>
      </c>
    </row>
    <row r="985" spans="1:6">
      <c r="A985" s="1758"/>
      <c r="B985" s="523" t="s">
        <v>78</v>
      </c>
      <c r="C985" s="1781"/>
      <c r="D985" s="1782"/>
      <c r="E985" s="390"/>
      <c r="F985" s="390">
        <f>F984*0.25</f>
        <v>0</v>
      </c>
    </row>
    <row r="986" spans="1:6">
      <c r="A986" s="1758"/>
      <c r="B986" s="523"/>
      <c r="C986" s="1781"/>
      <c r="D986" s="1782"/>
      <c r="E986" s="390"/>
      <c r="F986" s="390"/>
    </row>
    <row r="987" spans="1:6">
      <c r="A987" s="1758"/>
      <c r="B987" s="523" t="s">
        <v>77</v>
      </c>
      <c r="C987" s="1781"/>
      <c r="D987" s="1782"/>
      <c r="E987" s="390"/>
      <c r="F987" s="390">
        <f>F984+F985</f>
        <v>0</v>
      </c>
    </row>
    <row r="988" spans="1:6">
      <c r="A988" s="1758"/>
      <c r="B988" s="739"/>
      <c r="C988" s="1745"/>
      <c r="D988" s="1759"/>
      <c r="E988" s="385"/>
      <c r="F988" s="385"/>
    </row>
    <row r="989" spans="1:6">
      <c r="A989" s="1403"/>
      <c r="B989" s="732"/>
      <c r="C989" s="1017"/>
      <c r="D989" s="1679"/>
      <c r="E989" s="86"/>
    </row>
  </sheetData>
  <sheetProtection algorithmName="SHA-512" hashValue="Fr8DkTaFNGzduurt/JJEz3vumO/wEjXhSVFlHwmwaA6UwdeieRn9QNG0FINXevz1eDKhwXqzgks6u3ggcCR4QQ==" saltValue="jXzzeLEg1SIhPS1D0eh+vg==" spinCount="100000" sheet="1" objects="1" scenarios="1"/>
  <protectedRanges>
    <protectedRange sqref="E3" name="Range1_1_1_1_3"/>
  </protectedRanges>
  <mergeCells count="120">
    <mergeCell ref="C135:F135"/>
    <mergeCell ref="C122:F122"/>
    <mergeCell ref="A1:F1"/>
    <mergeCell ref="B5:F5"/>
    <mergeCell ref="B11:F11"/>
    <mergeCell ref="A12:A14"/>
    <mergeCell ref="A7:F7"/>
    <mergeCell ref="A8:F8"/>
    <mergeCell ref="A9:F9"/>
    <mergeCell ref="A75:A76"/>
    <mergeCell ref="A69:A71"/>
    <mergeCell ref="A44:A47"/>
    <mergeCell ref="A26:A31"/>
    <mergeCell ref="A19:A23"/>
    <mergeCell ref="A93:A100"/>
    <mergeCell ref="C86:F86"/>
    <mergeCell ref="C106:F106"/>
    <mergeCell ref="A127:A130"/>
    <mergeCell ref="A77:A80"/>
    <mergeCell ref="A113:A120"/>
    <mergeCell ref="A135:A136"/>
    <mergeCell ref="A138:A141"/>
    <mergeCell ref="A150:A151"/>
    <mergeCell ref="A146:A148"/>
    <mergeCell ref="C150:F150"/>
    <mergeCell ref="A153:A155"/>
    <mergeCell ref="A142:A145"/>
    <mergeCell ref="A283:A285"/>
    <mergeCell ref="A291:A293"/>
    <mergeCell ref="A287:A288"/>
    <mergeCell ref="A289:A290"/>
    <mergeCell ref="A216:A219"/>
    <mergeCell ref="A158:A160"/>
    <mergeCell ref="C195:F195"/>
    <mergeCell ref="A206:A208"/>
    <mergeCell ref="C209:F209"/>
    <mergeCell ref="A170:A173"/>
    <mergeCell ref="C177:F177"/>
    <mergeCell ref="A183:A187"/>
    <mergeCell ref="A191:A194"/>
    <mergeCell ref="A165:A167"/>
    <mergeCell ref="A201:A205"/>
    <mergeCell ref="A294:A295"/>
    <mergeCell ref="A268:A270"/>
    <mergeCell ref="C261:F261"/>
    <mergeCell ref="A243:A246"/>
    <mergeCell ref="B223:F223"/>
    <mergeCell ref="C232:F232"/>
    <mergeCell ref="A232:A233"/>
    <mergeCell ref="A225:A228"/>
    <mergeCell ref="A234:A237"/>
    <mergeCell ref="A238:A242"/>
    <mergeCell ref="A250:A253"/>
    <mergeCell ref="A355:A357"/>
    <mergeCell ref="A358:A360"/>
    <mergeCell ref="A361:A363"/>
    <mergeCell ref="A364:A389"/>
    <mergeCell ref="A312:A314"/>
    <mergeCell ref="A309:A311"/>
    <mergeCell ref="A315:A317"/>
    <mergeCell ref="A319:A324"/>
    <mergeCell ref="A296:A298"/>
    <mergeCell ref="A306:A308"/>
    <mergeCell ref="A348:A351"/>
    <mergeCell ref="A352:A354"/>
    <mergeCell ref="A325:A327"/>
    <mergeCell ref="A328:A332"/>
    <mergeCell ref="A345:A347"/>
    <mergeCell ref="A299:A304"/>
    <mergeCell ref="A504:A524"/>
    <mergeCell ref="A526:A587"/>
    <mergeCell ref="A456:A502"/>
    <mergeCell ref="A422:A454"/>
    <mergeCell ref="B412:C412"/>
    <mergeCell ref="B414:F414"/>
    <mergeCell ref="A418:A421"/>
    <mergeCell ref="A390:A394"/>
    <mergeCell ref="A395:A410"/>
    <mergeCell ref="B726:D726"/>
    <mergeCell ref="B728:F728"/>
    <mergeCell ref="A731:A735"/>
    <mergeCell ref="A743:A748"/>
    <mergeCell ref="A672:A677"/>
    <mergeCell ref="A679:A687"/>
    <mergeCell ref="A689:A724"/>
    <mergeCell ref="A660:A670"/>
    <mergeCell ref="A589:A595"/>
    <mergeCell ref="A597:A658"/>
    <mergeCell ref="A805:A811"/>
    <mergeCell ref="A812:A819"/>
    <mergeCell ref="A821:A825"/>
    <mergeCell ref="A784:A787"/>
    <mergeCell ref="B790:F790"/>
    <mergeCell ref="A794:A804"/>
    <mergeCell ref="A750:A753"/>
    <mergeCell ref="B757:F757"/>
    <mergeCell ref="A760:A765"/>
    <mergeCell ref="A766:A769"/>
    <mergeCell ref="B782:F782"/>
    <mergeCell ref="A859:A862"/>
    <mergeCell ref="A863:A866"/>
    <mergeCell ref="B869:F869"/>
    <mergeCell ref="A870:A873"/>
    <mergeCell ref="A874:A883"/>
    <mergeCell ref="A826:A830"/>
    <mergeCell ref="A831:A843"/>
    <mergeCell ref="A844:A848"/>
    <mergeCell ref="B851:F851"/>
    <mergeCell ref="A853:A858"/>
    <mergeCell ref="A929:A932"/>
    <mergeCell ref="B935:F935"/>
    <mergeCell ref="A936:A948"/>
    <mergeCell ref="A949:A964"/>
    <mergeCell ref="A910:A918"/>
    <mergeCell ref="A919:A923"/>
    <mergeCell ref="A925:A928"/>
    <mergeCell ref="A891:A895"/>
    <mergeCell ref="A896:A900"/>
    <mergeCell ref="A901:A903"/>
    <mergeCell ref="A904:A909"/>
  </mergeCells>
  <phoneticPr fontId="50" type="noConversion"/>
  <pageMargins left="0.70866141732283472" right="0.70866141732283472" top="0.74803149606299213" bottom="0.74803149606299213" header="0" footer="0"/>
  <pageSetup paperSize="9" scale="69" fitToHeight="0" orientation="portrait" r:id="rId1"/>
  <rowBreaks count="30" manualBreakCount="30">
    <brk id="25" max="6" man="1"/>
    <brk id="73" max="16383" man="1"/>
    <brk id="112" max="5" man="1"/>
    <brk id="152" max="6" man="1"/>
    <brk id="189" max="16383" man="1"/>
    <brk id="222" max="6" man="1"/>
    <brk id="281" max="5" man="1"/>
    <brk id="318" max="16383" man="1"/>
    <brk id="354" max="6" man="1"/>
    <brk id="413" max="5" man="1"/>
    <brk id="455" max="5" man="1"/>
    <brk id="503" max="5" man="1"/>
    <brk id="525" max="5" man="1"/>
    <brk id="588" max="5" man="1"/>
    <brk id="596" max="5" man="1"/>
    <brk id="659" max="5" man="1"/>
    <brk id="688" max="5" man="1"/>
    <brk id="705" max="5" man="1"/>
    <brk id="726" max="5" man="1"/>
    <brk id="741" max="6" man="1"/>
    <brk id="755" max="5" man="1"/>
    <brk id="775" max="16383" man="1"/>
    <brk id="780" max="5" man="1"/>
    <brk id="823" max="6" man="1"/>
    <brk id="830" max="6" man="1"/>
    <brk id="850" max="6" man="1"/>
    <brk id="867" max="6" man="1"/>
    <brk id="909" max="6" man="1"/>
    <brk id="934" max="6" man="1"/>
    <brk id="968" max="6" man="1"/>
  </rowBreaks>
  <ignoredErrors>
    <ignoredError sqref="A12 A127" twoDigitTextYea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K227"/>
  <sheetViews>
    <sheetView view="pageBreakPreview" zoomScaleNormal="100" zoomScaleSheetLayoutView="100" workbookViewId="0">
      <selection activeCell="L209" sqref="L209"/>
    </sheetView>
  </sheetViews>
  <sheetFormatPr defaultRowHeight="11.25"/>
  <cols>
    <col min="1" max="1" width="10.7109375" style="1219" customWidth="1"/>
    <col min="2" max="2" width="62.7109375" style="1220" customWidth="1"/>
    <col min="3" max="4" width="12.7109375" style="76" customWidth="1"/>
    <col min="5" max="5" width="9.5703125" style="76" bestFit="1" customWidth="1"/>
    <col min="6" max="6" width="15.140625" style="123" customWidth="1"/>
    <col min="7" max="8" width="9.140625" style="76"/>
    <col min="9" max="9" width="9.140625" style="123" customWidth="1"/>
    <col min="10" max="16384" width="9.140625" style="76"/>
  </cols>
  <sheetData>
    <row r="1" spans="1:8" ht="15">
      <c r="A1" s="73" t="s">
        <v>1714</v>
      </c>
      <c r="B1" s="73"/>
      <c r="C1" s="73"/>
      <c r="D1" s="73"/>
      <c r="E1" s="73"/>
      <c r="F1" s="73"/>
    </row>
    <row r="2" spans="1:8">
      <c r="A2" s="1221" t="s">
        <v>994</v>
      </c>
      <c r="B2" s="1221" t="s">
        <v>987</v>
      </c>
      <c r="C2" s="1221" t="s">
        <v>1009</v>
      </c>
      <c r="D2" s="1221" t="s">
        <v>1092</v>
      </c>
      <c r="E2" s="1222" t="s">
        <v>1093</v>
      </c>
      <c r="F2" s="1222" t="s">
        <v>1094</v>
      </c>
      <c r="G2" s="123"/>
      <c r="H2" s="123"/>
    </row>
    <row r="3" spans="1:8" ht="33.75">
      <c r="A3" s="1223" t="s">
        <v>1095</v>
      </c>
      <c r="B3" s="1224" t="s">
        <v>1096</v>
      </c>
      <c r="C3" s="1224" t="s">
        <v>1097</v>
      </c>
      <c r="D3" s="1225" t="s">
        <v>570</v>
      </c>
      <c r="E3" s="1226" t="s">
        <v>1098</v>
      </c>
      <c r="F3" s="1226" t="s">
        <v>1099</v>
      </c>
      <c r="G3" s="123"/>
      <c r="H3" s="123"/>
    </row>
    <row r="4" spans="1:8">
      <c r="A4" s="1227"/>
      <c r="B4" s="993" t="s">
        <v>467</v>
      </c>
      <c r="C4" s="994"/>
      <c r="D4" s="1228"/>
      <c r="E4" s="1228"/>
      <c r="F4" s="718"/>
      <c r="G4" s="123"/>
      <c r="H4" s="123"/>
    </row>
    <row r="5" spans="1:8">
      <c r="A5" s="1227"/>
      <c r="B5" s="976" t="s">
        <v>496</v>
      </c>
      <c r="C5" s="994"/>
      <c r="D5" s="1228"/>
      <c r="E5" s="1228"/>
      <c r="F5" s="718"/>
      <c r="G5" s="123"/>
      <c r="H5" s="123"/>
    </row>
    <row r="6" spans="1:8" ht="28.5" customHeight="1">
      <c r="A6" s="1227"/>
      <c r="B6" s="1229" t="s">
        <v>497</v>
      </c>
      <c r="C6" s="1230"/>
      <c r="D6" s="1228"/>
      <c r="E6" s="1228"/>
      <c r="F6" s="718"/>
      <c r="G6" s="123"/>
      <c r="H6" s="123"/>
    </row>
    <row r="7" spans="1:8">
      <c r="A7" s="1227"/>
      <c r="B7" s="993"/>
      <c r="C7" s="994"/>
      <c r="D7" s="1228"/>
      <c r="E7" s="1228"/>
      <c r="F7" s="718"/>
      <c r="G7" s="123"/>
      <c r="H7" s="123"/>
    </row>
    <row r="8" spans="1:8" ht="52.5" customHeight="1">
      <c r="A8" s="1231" t="s">
        <v>468</v>
      </c>
      <c r="B8" s="1232"/>
      <c r="C8" s="1232"/>
      <c r="D8" s="1232"/>
      <c r="E8" s="1232"/>
      <c r="F8" s="1232"/>
      <c r="G8" s="123"/>
      <c r="H8" s="123"/>
    </row>
    <row r="9" spans="1:8" ht="28.5" customHeight="1">
      <c r="A9" s="1231" t="s">
        <v>469</v>
      </c>
      <c r="B9" s="1233"/>
      <c r="C9" s="1233"/>
      <c r="D9" s="1233"/>
      <c r="E9" s="1233"/>
      <c r="F9" s="1233"/>
      <c r="G9" s="123"/>
      <c r="H9" s="123"/>
    </row>
    <row r="10" spans="1:8" ht="28.5" customHeight="1">
      <c r="A10" s="1231" t="s">
        <v>470</v>
      </c>
      <c r="B10" s="1233"/>
      <c r="C10" s="1233"/>
      <c r="D10" s="1233"/>
      <c r="E10" s="1233"/>
      <c r="F10" s="1233"/>
      <c r="G10" s="123"/>
      <c r="H10" s="123"/>
    </row>
    <row r="11" spans="1:8" ht="28.5" customHeight="1">
      <c r="A11" s="1231" t="s">
        <v>471</v>
      </c>
      <c r="B11" s="1233"/>
      <c r="C11" s="1233"/>
      <c r="D11" s="1233"/>
      <c r="E11" s="1233"/>
      <c r="F11" s="1233"/>
      <c r="G11" s="123"/>
      <c r="H11" s="123"/>
    </row>
    <row r="12" spans="1:8" ht="39.75" customHeight="1">
      <c r="A12" s="1231" t="s">
        <v>472</v>
      </c>
      <c r="B12" s="1233"/>
      <c r="C12" s="1233"/>
      <c r="D12" s="1233"/>
      <c r="E12" s="1233"/>
      <c r="F12" s="1233"/>
      <c r="G12" s="123"/>
      <c r="H12" s="123"/>
    </row>
    <row r="13" spans="1:8" ht="39.75" customHeight="1">
      <c r="A13" s="1231" t="s">
        <v>473</v>
      </c>
      <c r="B13" s="1233"/>
      <c r="C13" s="1233"/>
      <c r="D13" s="1233"/>
      <c r="E13" s="1233"/>
      <c r="F13" s="1233"/>
      <c r="G13" s="123"/>
      <c r="H13" s="123"/>
    </row>
    <row r="14" spans="1:8" ht="33" customHeight="1">
      <c r="A14" s="1231" t="s">
        <v>474</v>
      </c>
      <c r="B14" s="1233"/>
      <c r="C14" s="1233"/>
      <c r="D14" s="1233"/>
      <c r="E14" s="1233"/>
      <c r="F14" s="1233"/>
      <c r="G14" s="123"/>
      <c r="H14" s="123"/>
    </row>
    <row r="15" spans="1:8" ht="33" customHeight="1">
      <c r="A15" s="1231" t="s">
        <v>475</v>
      </c>
      <c r="B15" s="1233"/>
      <c r="C15" s="1233"/>
      <c r="D15" s="1233"/>
      <c r="E15" s="1233"/>
      <c r="F15" s="1233"/>
      <c r="G15" s="123"/>
      <c r="H15" s="123"/>
    </row>
    <row r="16" spans="1:8" ht="33" customHeight="1">
      <c r="A16" s="1231" t="s">
        <v>1819</v>
      </c>
      <c r="B16" s="1233"/>
      <c r="C16" s="1233"/>
      <c r="D16" s="1233"/>
      <c r="E16" s="1233"/>
      <c r="F16" s="1233"/>
      <c r="G16" s="123"/>
      <c r="H16" s="123"/>
    </row>
    <row r="17" spans="1:8" ht="33" customHeight="1">
      <c r="A17" s="1231" t="s">
        <v>476</v>
      </c>
      <c r="B17" s="1233"/>
      <c r="C17" s="1233"/>
      <c r="D17" s="1233"/>
      <c r="E17" s="1233"/>
      <c r="F17" s="1233"/>
      <c r="G17" s="123"/>
      <c r="H17" s="123"/>
    </row>
    <row r="18" spans="1:8" ht="33" customHeight="1">
      <c r="A18" s="1231" t="s">
        <v>477</v>
      </c>
      <c r="B18" s="1233"/>
      <c r="C18" s="1233"/>
      <c r="D18" s="1233"/>
      <c r="E18" s="1233"/>
      <c r="F18" s="1233"/>
      <c r="G18" s="123"/>
      <c r="H18" s="123"/>
    </row>
    <row r="19" spans="1:8" ht="33" customHeight="1">
      <c r="A19" s="1231" t="s">
        <v>478</v>
      </c>
      <c r="B19" s="1233"/>
      <c r="C19" s="1233"/>
      <c r="D19" s="1233"/>
      <c r="E19" s="1233"/>
      <c r="F19" s="1233"/>
      <c r="G19" s="123"/>
      <c r="H19" s="123"/>
    </row>
    <row r="20" spans="1:8" ht="33" customHeight="1">
      <c r="A20" s="1231" t="s">
        <v>479</v>
      </c>
      <c r="B20" s="1233"/>
      <c r="C20" s="1233"/>
      <c r="D20" s="1233"/>
      <c r="E20" s="1233"/>
      <c r="F20" s="1233"/>
      <c r="G20" s="123"/>
      <c r="H20" s="123"/>
    </row>
    <row r="21" spans="1:8" ht="28.5" customHeight="1">
      <c r="A21" s="1231" t="s">
        <v>480</v>
      </c>
      <c r="B21" s="1233"/>
      <c r="C21" s="1233"/>
      <c r="D21" s="1233"/>
      <c r="E21" s="1233"/>
      <c r="F21" s="1233"/>
      <c r="G21" s="123"/>
      <c r="H21" s="123"/>
    </row>
    <row r="22" spans="1:8" ht="28.5" customHeight="1">
      <c r="A22" s="1231" t="s">
        <v>481</v>
      </c>
      <c r="B22" s="1233"/>
      <c r="C22" s="1233"/>
      <c r="D22" s="1233"/>
      <c r="E22" s="1233"/>
      <c r="F22" s="1233"/>
      <c r="G22" s="123"/>
      <c r="H22" s="123"/>
    </row>
    <row r="23" spans="1:8" ht="29.25" customHeight="1">
      <c r="A23" s="1231" t="s">
        <v>482</v>
      </c>
      <c r="B23" s="1233"/>
      <c r="C23" s="1233"/>
      <c r="D23" s="1233"/>
      <c r="E23" s="1233"/>
      <c r="F23" s="1233"/>
      <c r="G23" s="123"/>
      <c r="H23" s="123"/>
    </row>
    <row r="24" spans="1:8" ht="29.25" customHeight="1">
      <c r="A24" s="1231" t="s">
        <v>483</v>
      </c>
      <c r="B24" s="1233"/>
      <c r="C24" s="1233"/>
      <c r="D24" s="1233"/>
      <c r="E24" s="1233"/>
      <c r="F24" s="1233"/>
      <c r="G24" s="123"/>
      <c r="H24" s="123"/>
    </row>
    <row r="25" spans="1:8" ht="29.25" customHeight="1">
      <c r="A25" s="1231" t="s">
        <v>484</v>
      </c>
      <c r="B25" s="1233"/>
      <c r="C25" s="1233"/>
      <c r="D25" s="1233"/>
      <c r="E25" s="1233"/>
      <c r="F25" s="1233"/>
      <c r="G25" s="123"/>
      <c r="H25" s="123"/>
    </row>
    <row r="26" spans="1:8" ht="29.25" customHeight="1">
      <c r="A26" s="1231" t="s">
        <v>485</v>
      </c>
      <c r="B26" s="1233"/>
      <c r="C26" s="1233"/>
      <c r="D26" s="1233"/>
      <c r="E26" s="1233"/>
      <c r="F26" s="1233"/>
      <c r="G26" s="123"/>
      <c r="H26" s="123"/>
    </row>
    <row r="27" spans="1:8" ht="37.5" customHeight="1">
      <c r="A27" s="1231" t="s">
        <v>486</v>
      </c>
      <c r="B27" s="1233"/>
      <c r="C27" s="1233"/>
      <c r="D27" s="1233"/>
      <c r="E27" s="1233"/>
      <c r="F27" s="1233"/>
      <c r="G27" s="123"/>
      <c r="H27" s="123"/>
    </row>
    <row r="28" spans="1:8" ht="27" customHeight="1">
      <c r="A28" s="1231" t="s">
        <v>487</v>
      </c>
      <c r="B28" s="1233"/>
      <c r="C28" s="1233"/>
      <c r="D28" s="1233"/>
      <c r="E28" s="1233"/>
      <c r="F28" s="1233"/>
      <c r="G28" s="123"/>
      <c r="H28" s="123"/>
    </row>
    <row r="29" spans="1:8" ht="32.25" customHeight="1">
      <c r="A29" s="1231" t="s">
        <v>494</v>
      </c>
      <c r="B29" s="1233"/>
      <c r="C29" s="1233"/>
      <c r="D29" s="1233"/>
      <c r="E29" s="1233"/>
      <c r="F29" s="1233"/>
      <c r="G29" s="123"/>
      <c r="H29" s="123"/>
    </row>
    <row r="30" spans="1:8" ht="39" customHeight="1">
      <c r="A30" s="1231" t="s">
        <v>488</v>
      </c>
      <c r="B30" s="1233"/>
      <c r="C30" s="1233"/>
      <c r="D30" s="1233"/>
      <c r="E30" s="1233"/>
      <c r="F30" s="1233"/>
      <c r="G30" s="123"/>
      <c r="H30" s="123"/>
    </row>
    <row r="31" spans="1:8" ht="28.5" customHeight="1">
      <c r="A31" s="1231" t="s">
        <v>495</v>
      </c>
      <c r="B31" s="1233"/>
      <c r="C31" s="1233"/>
      <c r="D31" s="1233"/>
      <c r="E31" s="1233"/>
      <c r="F31" s="1233"/>
      <c r="G31" s="123"/>
      <c r="H31" s="123"/>
    </row>
    <row r="32" spans="1:8" ht="27.75" customHeight="1">
      <c r="A32" s="1231" t="s">
        <v>489</v>
      </c>
      <c r="B32" s="1233"/>
      <c r="C32" s="1233"/>
      <c r="D32" s="1233"/>
      <c r="E32" s="1233"/>
      <c r="F32" s="1233"/>
      <c r="G32" s="123"/>
      <c r="H32" s="123"/>
    </row>
    <row r="33" spans="1:11" ht="30" customHeight="1">
      <c r="A33" s="1231" t="s">
        <v>490</v>
      </c>
      <c r="B33" s="1233"/>
      <c r="C33" s="1233"/>
      <c r="D33" s="1233"/>
      <c r="E33" s="1233"/>
      <c r="F33" s="1233"/>
      <c r="G33" s="123"/>
      <c r="H33" s="123"/>
    </row>
    <row r="34" spans="1:11" ht="39.75" customHeight="1">
      <c r="A34" s="1231" t="s">
        <v>491</v>
      </c>
      <c r="B34" s="1233"/>
      <c r="C34" s="1233"/>
      <c r="D34" s="1233"/>
      <c r="E34" s="1233"/>
      <c r="F34" s="1233"/>
      <c r="G34" s="123"/>
      <c r="H34" s="123"/>
    </row>
    <row r="35" spans="1:11" ht="13.5" customHeight="1">
      <c r="A35" s="1231" t="s">
        <v>492</v>
      </c>
      <c r="B35" s="1233"/>
      <c r="C35" s="1233"/>
      <c r="D35" s="1233"/>
      <c r="E35" s="1233"/>
      <c r="F35" s="1233"/>
      <c r="G35" s="123"/>
      <c r="H35" s="123"/>
    </row>
    <row r="36" spans="1:11" ht="30" customHeight="1">
      <c r="A36" s="1231" t="s">
        <v>493</v>
      </c>
      <c r="B36" s="1233"/>
      <c r="C36" s="1233"/>
      <c r="D36" s="1233"/>
      <c r="E36" s="1233"/>
      <c r="F36" s="1233"/>
      <c r="G36" s="123"/>
      <c r="H36" s="123"/>
    </row>
    <row r="37" spans="1:11">
      <c r="A37" s="1167"/>
      <c r="B37" s="362"/>
      <c r="C37" s="8"/>
      <c r="D37" s="1168"/>
      <c r="E37" s="1168"/>
      <c r="G37" s="123"/>
      <c r="H37" s="123"/>
    </row>
    <row r="38" spans="1:11" ht="12.75">
      <c r="A38" s="1234" t="s">
        <v>1009</v>
      </c>
      <c r="B38" s="674" t="s">
        <v>399</v>
      </c>
      <c r="C38" s="675"/>
      <c r="D38" s="675"/>
      <c r="E38" s="675"/>
      <c r="F38" s="810"/>
      <c r="G38" s="123"/>
      <c r="H38" s="123"/>
    </row>
    <row r="39" spans="1:11" ht="12.75">
      <c r="A39" s="1234" t="s">
        <v>709</v>
      </c>
      <c r="B39" s="674" t="s">
        <v>400</v>
      </c>
      <c r="C39" s="675"/>
      <c r="D39" s="675"/>
      <c r="E39" s="675"/>
      <c r="F39" s="810"/>
      <c r="G39" s="123"/>
      <c r="H39" s="123"/>
    </row>
    <row r="40" spans="1:11" s="1029" customFormat="1">
      <c r="A40" s="1235"/>
      <c r="B40" s="1236" t="s">
        <v>850</v>
      </c>
      <c r="C40" s="1237"/>
      <c r="D40" s="1238"/>
      <c r="E40" s="1169"/>
      <c r="F40" s="1170"/>
    </row>
    <row r="41" spans="1:11" s="1029" customFormat="1" ht="67.5">
      <c r="A41" s="1239"/>
      <c r="B41" s="1136" t="s">
        <v>851</v>
      </c>
      <c r="C41" s="1240"/>
      <c r="D41" s="1241"/>
      <c r="E41" s="1171"/>
      <c r="F41" s="1172"/>
    </row>
    <row r="42" spans="1:11" s="1176" customFormat="1" ht="101.25">
      <c r="A42" s="1242" t="s">
        <v>1257</v>
      </c>
      <c r="B42" s="1082" t="s">
        <v>852</v>
      </c>
      <c r="C42" s="1243"/>
      <c r="D42" s="1244"/>
      <c r="E42" s="1175"/>
      <c r="K42" s="1057"/>
    </row>
    <row r="43" spans="1:11" s="1176" customFormat="1" ht="12.75">
      <c r="A43" s="1242"/>
      <c r="B43" s="1082" t="s">
        <v>853</v>
      </c>
      <c r="C43" s="597" t="s">
        <v>1242</v>
      </c>
      <c r="D43" s="1245">
        <v>231.4</v>
      </c>
      <c r="E43" s="1177"/>
      <c r="F43" s="1178">
        <f>D43*E43</f>
        <v>0</v>
      </c>
      <c r="G43" s="1179"/>
      <c r="K43" s="1057"/>
    </row>
    <row r="44" spans="1:11" s="1176" customFormat="1" ht="12.75">
      <c r="A44" s="1242"/>
      <c r="B44" s="1082" t="s">
        <v>854</v>
      </c>
      <c r="C44" s="597" t="s">
        <v>1242</v>
      </c>
      <c r="D44" s="1245">
        <v>287</v>
      </c>
      <c r="E44" s="1177"/>
      <c r="F44" s="1178">
        <f>D44*E44</f>
        <v>0</v>
      </c>
      <c r="K44" s="1057"/>
    </row>
    <row r="45" spans="1:11" s="1176" customFormat="1" ht="12.75">
      <c r="A45" s="1242"/>
      <c r="B45" s="1082" t="s">
        <v>855</v>
      </c>
      <c r="C45" s="597" t="s">
        <v>1242</v>
      </c>
      <c r="D45" s="1245">
        <v>20.5</v>
      </c>
      <c r="E45" s="1177"/>
      <c r="F45" s="1178">
        <f>D45*E45</f>
        <v>0</v>
      </c>
      <c r="K45" s="1057"/>
    </row>
    <row r="46" spans="1:11" s="1176" customFormat="1" ht="12.75">
      <c r="A46" s="1242"/>
      <c r="B46" s="1082" t="s">
        <v>671</v>
      </c>
      <c r="C46" s="597" t="s">
        <v>1242</v>
      </c>
      <c r="D46" s="1245">
        <v>29</v>
      </c>
      <c r="E46" s="1177"/>
      <c r="F46" s="1178">
        <f>D46*E46</f>
        <v>0</v>
      </c>
      <c r="K46" s="1057"/>
    </row>
    <row r="47" spans="1:11" s="1176" customFormat="1" ht="12.75">
      <c r="A47" s="1242"/>
      <c r="B47" s="1082" t="s">
        <v>856</v>
      </c>
      <c r="C47" s="597" t="s">
        <v>1242</v>
      </c>
      <c r="D47" s="1245">
        <v>100.4</v>
      </c>
      <c r="E47" s="1177"/>
      <c r="F47" s="1178">
        <f>D47*E47</f>
        <v>0</v>
      </c>
      <c r="K47" s="1057"/>
    </row>
    <row r="48" spans="1:11" s="1176" customFormat="1" ht="112.5">
      <c r="A48" s="1246" t="s">
        <v>1258</v>
      </c>
      <c r="B48" s="1060" t="s">
        <v>857</v>
      </c>
      <c r="C48" s="616"/>
      <c r="D48" s="1243"/>
      <c r="E48" s="1174"/>
      <c r="F48" s="1175"/>
      <c r="K48" s="1057"/>
    </row>
    <row r="49" spans="1:11" s="1176" customFormat="1" ht="12.75">
      <c r="A49" s="1247"/>
      <c r="B49" s="1082" t="s">
        <v>671</v>
      </c>
      <c r="C49" s="597" t="s">
        <v>1243</v>
      </c>
      <c r="D49" s="1245">
        <v>7000</v>
      </c>
      <c r="E49" s="1177"/>
      <c r="F49" s="1178">
        <f>D49*E49</f>
        <v>0</v>
      </c>
      <c r="K49" s="1057"/>
    </row>
    <row r="50" spans="1:11" s="1176" customFormat="1" ht="69">
      <c r="A50" s="651" t="s">
        <v>1259</v>
      </c>
      <c r="B50" s="1082" t="s">
        <v>1244</v>
      </c>
      <c r="C50" s="616"/>
      <c r="D50" s="1243"/>
      <c r="E50" s="1174"/>
      <c r="F50" s="1175"/>
      <c r="K50" s="1057"/>
    </row>
    <row r="51" spans="1:11" s="1176" customFormat="1" ht="12.75">
      <c r="A51" s="651"/>
      <c r="B51" s="1082" t="s">
        <v>853</v>
      </c>
      <c r="C51" s="597" t="s">
        <v>1243</v>
      </c>
      <c r="D51" s="1245">
        <v>4845</v>
      </c>
      <c r="E51" s="1177"/>
      <c r="F51" s="1178">
        <f>D51*E51</f>
        <v>0</v>
      </c>
      <c r="G51" s="1179"/>
      <c r="K51" s="1057"/>
    </row>
    <row r="52" spans="1:11" s="1176" customFormat="1" ht="12.75">
      <c r="A52" s="651"/>
      <c r="B52" s="1082" t="s">
        <v>858</v>
      </c>
      <c r="C52" s="597" t="s">
        <v>1243</v>
      </c>
      <c r="D52" s="1245">
        <v>2583</v>
      </c>
      <c r="E52" s="1177"/>
      <c r="F52" s="1178">
        <f>D52*E52</f>
        <v>0</v>
      </c>
      <c r="G52" s="1179"/>
      <c r="K52" s="1057"/>
    </row>
    <row r="53" spans="1:11" s="1176" customFormat="1" ht="12.75">
      <c r="A53" s="651"/>
      <c r="B53" s="1082" t="s">
        <v>855</v>
      </c>
      <c r="C53" s="597" t="s">
        <v>1243</v>
      </c>
      <c r="D53" s="1245">
        <v>127</v>
      </c>
      <c r="E53" s="1177"/>
      <c r="F53" s="1178">
        <f>D53*E53</f>
        <v>0</v>
      </c>
      <c r="K53" s="1057"/>
    </row>
    <row r="54" spans="1:11" s="1176" customFormat="1" ht="12.75">
      <c r="A54" s="651"/>
      <c r="B54" s="1082" t="s">
        <v>671</v>
      </c>
      <c r="C54" s="597" t="s">
        <v>1243</v>
      </c>
      <c r="D54" s="1245">
        <v>8950</v>
      </c>
      <c r="E54" s="1177"/>
      <c r="F54" s="1178">
        <f>D54*E54</f>
        <v>0</v>
      </c>
      <c r="G54" s="1179"/>
      <c r="K54" s="1057"/>
    </row>
    <row r="55" spans="1:11" s="1176" customFormat="1" ht="12.75">
      <c r="A55" s="651"/>
      <c r="B55" s="1082" t="s">
        <v>856</v>
      </c>
      <c r="C55" s="597" t="s">
        <v>1243</v>
      </c>
      <c r="D55" s="1245">
        <v>1125</v>
      </c>
      <c r="E55" s="1177"/>
      <c r="F55" s="1178">
        <f>D55*E55</f>
        <v>0</v>
      </c>
      <c r="K55" s="1057"/>
    </row>
    <row r="56" spans="1:11" s="1180" customFormat="1" ht="35.25">
      <c r="A56" s="651" t="s">
        <v>1260</v>
      </c>
      <c r="B56" s="1060" t="s">
        <v>1245</v>
      </c>
      <c r="C56" s="1248"/>
      <c r="D56" s="1248"/>
    </row>
    <row r="57" spans="1:11" s="1180" customFormat="1" ht="12.75">
      <c r="A57" s="651"/>
      <c r="B57" s="1082" t="s">
        <v>853</v>
      </c>
      <c r="C57" s="597" t="s">
        <v>1242</v>
      </c>
      <c r="D57" s="1245">
        <v>21</v>
      </c>
      <c r="E57" s="1177"/>
      <c r="F57" s="1178">
        <f>D57*E57</f>
        <v>0</v>
      </c>
      <c r="H57" s="1181"/>
    </row>
    <row r="58" spans="1:11" s="1180" customFormat="1">
      <c r="A58" s="1249"/>
      <c r="B58" s="1250"/>
      <c r="C58" s="1251"/>
      <c r="D58" s="1252"/>
      <c r="E58" s="1174"/>
      <c r="F58" s="1175"/>
    </row>
    <row r="59" spans="1:11" s="1180" customFormat="1" ht="112.5">
      <c r="A59" s="651" t="s">
        <v>1261</v>
      </c>
      <c r="B59" s="1253" t="s">
        <v>859</v>
      </c>
      <c r="C59" s="616"/>
      <c r="D59" s="1254"/>
      <c r="E59" s="1174"/>
      <c r="F59" s="1175"/>
      <c r="K59" s="318"/>
    </row>
    <row r="60" spans="1:11" s="1029" customFormat="1">
      <c r="A60" s="651"/>
      <c r="B60" s="1255"/>
      <c r="C60" s="597" t="s">
        <v>254</v>
      </c>
      <c r="D60" s="1256">
        <v>1</v>
      </c>
      <c r="E60" s="1177"/>
      <c r="F60" s="1178">
        <f>D60*E60</f>
        <v>0</v>
      </c>
    </row>
    <row r="61" spans="1:11" s="1029" customFormat="1" ht="12.75">
      <c r="A61" s="627" t="s">
        <v>709</v>
      </c>
      <c r="B61" s="628" t="s">
        <v>1262</v>
      </c>
      <c r="C61" s="446"/>
      <c r="D61" s="446"/>
      <c r="E61" s="446"/>
      <c r="F61" s="303">
        <f>SUM(F42:F60)</f>
        <v>0</v>
      </c>
      <c r="G61" s="1183"/>
    </row>
    <row r="62" spans="1:11" s="1029" customFormat="1">
      <c r="A62" s="1184"/>
      <c r="B62" s="1185"/>
      <c r="C62" s="312"/>
      <c r="D62" s="1174"/>
      <c r="E62" s="1175"/>
      <c r="F62" s="1186"/>
    </row>
    <row r="63" spans="1:11" s="1029" customFormat="1" ht="12.75">
      <c r="A63" s="627" t="s">
        <v>710</v>
      </c>
      <c r="B63" s="674" t="s">
        <v>152</v>
      </c>
      <c r="C63" s="675"/>
      <c r="D63" s="675"/>
      <c r="E63" s="675"/>
      <c r="F63" s="810"/>
    </row>
    <row r="64" spans="1:11" s="1029" customFormat="1">
      <c r="A64" s="1187"/>
      <c r="B64" s="1039"/>
      <c r="C64" s="1188"/>
      <c r="D64" s="1189"/>
      <c r="E64" s="1190"/>
    </row>
    <row r="65" spans="1:11" s="1029" customFormat="1" ht="69">
      <c r="A65" s="651" t="s">
        <v>1263</v>
      </c>
      <c r="B65" s="1079" t="s">
        <v>1246</v>
      </c>
      <c r="C65" s="1257"/>
      <c r="D65" s="1257"/>
    </row>
    <row r="66" spans="1:11" s="1029" customFormat="1" ht="12.75">
      <c r="A66" s="651"/>
      <c r="B66" s="1082" t="s">
        <v>853</v>
      </c>
      <c r="C66" s="597" t="s">
        <v>1247</v>
      </c>
      <c r="D66" s="1245">
        <v>837</v>
      </c>
      <c r="E66" s="104"/>
      <c r="F66" s="1178">
        <f>D66*E66</f>
        <v>0</v>
      </c>
    </row>
    <row r="67" spans="1:11" s="1029" customFormat="1" ht="12.75">
      <c r="A67" s="651"/>
      <c r="B67" s="1082" t="s">
        <v>858</v>
      </c>
      <c r="C67" s="597" t="s">
        <v>1247</v>
      </c>
      <c r="D67" s="1245">
        <v>570</v>
      </c>
      <c r="E67" s="104"/>
      <c r="F67" s="1178">
        <f>D67*E67</f>
        <v>0</v>
      </c>
    </row>
    <row r="68" spans="1:11" s="1029" customFormat="1" ht="12.75">
      <c r="A68" s="651"/>
      <c r="B68" s="1082" t="s">
        <v>855</v>
      </c>
      <c r="C68" s="597" t="s">
        <v>1247</v>
      </c>
      <c r="D68" s="1245">
        <f>D53*0.2</f>
        <v>25.400000000000002</v>
      </c>
      <c r="E68" s="104"/>
      <c r="F68" s="1178">
        <f>D68*E68</f>
        <v>0</v>
      </c>
    </row>
    <row r="69" spans="1:11" s="1029" customFormat="1" ht="12.75">
      <c r="A69" s="651"/>
      <c r="B69" s="1082" t="s">
        <v>671</v>
      </c>
      <c r="C69" s="597" t="s">
        <v>1247</v>
      </c>
      <c r="D69" s="1245">
        <f>D54*0.2</f>
        <v>1790</v>
      </c>
      <c r="E69" s="104"/>
      <c r="F69" s="1178">
        <f>D69*E69</f>
        <v>0</v>
      </c>
    </row>
    <row r="70" spans="1:11" s="1029" customFormat="1" ht="12.75">
      <c r="A70" s="651"/>
      <c r="B70" s="1082" t="s">
        <v>856</v>
      </c>
      <c r="C70" s="597" t="s">
        <v>1247</v>
      </c>
      <c r="D70" s="1245">
        <f>D55*0.2</f>
        <v>225</v>
      </c>
      <c r="E70" s="104"/>
      <c r="F70" s="1178">
        <f>D70*E70</f>
        <v>0</v>
      </c>
    </row>
    <row r="71" spans="1:11" s="1029" customFormat="1" ht="125.25">
      <c r="A71" s="651" t="s">
        <v>1264</v>
      </c>
      <c r="B71" s="1258" t="s">
        <v>1248</v>
      </c>
      <c r="C71" s="1074"/>
      <c r="D71" s="1259"/>
      <c r="E71" s="1191"/>
      <c r="F71" s="1192"/>
      <c r="K71" s="318"/>
    </row>
    <row r="72" spans="1:11" s="1029" customFormat="1" ht="12.75">
      <c r="A72" s="651"/>
      <c r="B72" s="1082" t="s">
        <v>853</v>
      </c>
      <c r="C72" s="597" t="s">
        <v>1247</v>
      </c>
      <c r="D72" s="1245">
        <v>3.5</v>
      </c>
      <c r="E72" s="1177"/>
      <c r="F72" s="1178">
        <f>D72*E72</f>
        <v>0</v>
      </c>
      <c r="K72" s="318"/>
    </row>
    <row r="73" spans="1:11" s="1029" customFormat="1" ht="12.75">
      <c r="A73" s="651"/>
      <c r="B73" s="1082" t="s">
        <v>858</v>
      </c>
      <c r="C73" s="597" t="s">
        <v>1247</v>
      </c>
      <c r="D73" s="1245">
        <v>190</v>
      </c>
      <c r="E73" s="1177"/>
      <c r="F73" s="1178">
        <f>D73*E73</f>
        <v>0</v>
      </c>
      <c r="K73" s="318"/>
    </row>
    <row r="74" spans="1:11" s="1029" customFormat="1" ht="12.75">
      <c r="A74" s="651"/>
      <c r="B74" s="1082" t="s">
        <v>855</v>
      </c>
      <c r="C74" s="597" t="s">
        <v>1247</v>
      </c>
      <c r="D74" s="1245">
        <v>7.2</v>
      </c>
      <c r="E74" s="1177"/>
      <c r="F74" s="1178">
        <f>D74*E74</f>
        <v>0</v>
      </c>
      <c r="K74" s="318"/>
    </row>
    <row r="75" spans="1:11" s="1029" customFormat="1" ht="12.75">
      <c r="A75" s="651"/>
      <c r="B75" s="1082" t="s">
        <v>671</v>
      </c>
      <c r="C75" s="597" t="s">
        <v>1247</v>
      </c>
      <c r="D75" s="1245">
        <v>5653</v>
      </c>
      <c r="E75" s="1177"/>
      <c r="F75" s="1178">
        <f>D75*E75</f>
        <v>0</v>
      </c>
      <c r="K75" s="318"/>
    </row>
    <row r="76" spans="1:11" s="1029" customFormat="1" ht="12.75">
      <c r="A76" s="651"/>
      <c r="B76" s="1082" t="s">
        <v>856</v>
      </c>
      <c r="C76" s="597" t="s">
        <v>1247</v>
      </c>
      <c r="D76" s="1245">
        <v>64</v>
      </c>
      <c r="E76" s="1177"/>
      <c r="F76" s="1178">
        <f>D76*E76</f>
        <v>0</v>
      </c>
      <c r="K76" s="318"/>
    </row>
    <row r="77" spans="1:11" s="1029" customFormat="1" ht="46.5">
      <c r="A77" s="586" t="s">
        <v>1265</v>
      </c>
      <c r="B77" s="1082" t="s">
        <v>1249</v>
      </c>
      <c r="C77" s="616"/>
      <c r="D77" s="1252"/>
      <c r="E77" s="1174"/>
      <c r="F77" s="1175"/>
    </row>
    <row r="78" spans="1:11" s="1029" customFormat="1" ht="12.75">
      <c r="A78" s="590"/>
      <c r="B78" s="1082" t="s">
        <v>853</v>
      </c>
      <c r="C78" s="625" t="s">
        <v>1243</v>
      </c>
      <c r="D78" s="1245">
        <v>4170</v>
      </c>
      <c r="E78" s="1177"/>
      <c r="F78" s="1178">
        <f>D78*E78</f>
        <v>0</v>
      </c>
      <c r="G78" s="1186"/>
    </row>
    <row r="79" spans="1:11" s="1029" customFormat="1" ht="12.75">
      <c r="A79" s="590"/>
      <c r="B79" s="1082" t="s">
        <v>858</v>
      </c>
      <c r="C79" s="625" t="s">
        <v>1243</v>
      </c>
      <c r="D79" s="1245">
        <v>2650</v>
      </c>
      <c r="E79" s="1177"/>
      <c r="F79" s="1178">
        <f>D79*E79</f>
        <v>0</v>
      </c>
    </row>
    <row r="80" spans="1:11" s="1029" customFormat="1" ht="12.75">
      <c r="A80" s="590"/>
      <c r="B80" s="1082" t="s">
        <v>855</v>
      </c>
      <c r="C80" s="625" t="s">
        <v>1243</v>
      </c>
      <c r="D80" s="1245">
        <f>D53</f>
        <v>127</v>
      </c>
      <c r="E80" s="1177"/>
      <c r="F80" s="1178">
        <f>D80*E80</f>
        <v>0</v>
      </c>
    </row>
    <row r="81" spans="1:11" s="1029" customFormat="1" ht="12.75">
      <c r="A81" s="590"/>
      <c r="B81" s="1082" t="s">
        <v>671</v>
      </c>
      <c r="C81" s="625" t="s">
        <v>1243</v>
      </c>
      <c r="D81" s="1245">
        <f>D54</f>
        <v>8950</v>
      </c>
      <c r="E81" s="1177"/>
      <c r="F81" s="1178">
        <f>D81*E81</f>
        <v>0</v>
      </c>
      <c r="G81" s="1186"/>
    </row>
    <row r="82" spans="1:11" s="1029" customFormat="1" ht="12.75">
      <c r="A82" s="599"/>
      <c r="B82" s="1082" t="s">
        <v>856</v>
      </c>
      <c r="C82" s="625" t="s">
        <v>1243</v>
      </c>
      <c r="D82" s="1245">
        <v>1490</v>
      </c>
      <c r="E82" s="1177"/>
      <c r="F82" s="1178">
        <f>D82*E82</f>
        <v>0</v>
      </c>
    </row>
    <row r="83" spans="1:11" s="1029" customFormat="1" ht="93.75" customHeight="1">
      <c r="A83" s="651" t="s">
        <v>1266</v>
      </c>
      <c r="B83" s="1082" t="s">
        <v>1772</v>
      </c>
      <c r="C83" s="1074"/>
      <c r="D83" s="1259"/>
      <c r="E83" s="1191"/>
      <c r="F83" s="1192"/>
    </row>
    <row r="84" spans="1:11" s="1029" customFormat="1" ht="12.75">
      <c r="A84" s="651"/>
      <c r="B84" s="1082" t="s">
        <v>853</v>
      </c>
      <c r="C84" s="597" t="s">
        <v>1247</v>
      </c>
      <c r="D84" s="1245">
        <v>3060</v>
      </c>
      <c r="E84" s="1177"/>
      <c r="F84" s="1178">
        <f>D84*E84</f>
        <v>0</v>
      </c>
    </row>
    <row r="85" spans="1:11" s="1029" customFormat="1" ht="12.75">
      <c r="A85" s="651"/>
      <c r="B85" s="1082" t="s">
        <v>858</v>
      </c>
      <c r="C85" s="597" t="s">
        <v>1247</v>
      </c>
      <c r="D85" s="1245">
        <v>170</v>
      </c>
      <c r="E85" s="1177"/>
      <c r="F85" s="1178">
        <f>D85*E85</f>
        <v>0</v>
      </c>
    </row>
    <row r="86" spans="1:11" s="1029" customFormat="1" ht="12.75">
      <c r="A86" s="651"/>
      <c r="B86" s="1082" t="s">
        <v>671</v>
      </c>
      <c r="C86" s="597" t="s">
        <v>1247</v>
      </c>
      <c r="D86" s="1245">
        <v>471</v>
      </c>
      <c r="E86" s="1177"/>
      <c r="F86" s="1178">
        <f>D86*E86</f>
        <v>0</v>
      </c>
      <c r="G86" s="1186"/>
    </row>
    <row r="87" spans="1:11" s="1029" customFormat="1" ht="12.75">
      <c r="A87" s="651"/>
      <c r="B87" s="1082" t="s">
        <v>856</v>
      </c>
      <c r="C87" s="597" t="s">
        <v>1247</v>
      </c>
      <c r="D87" s="1245">
        <f>540</f>
        <v>540</v>
      </c>
      <c r="E87" s="1177"/>
      <c r="F87" s="1178">
        <f>D87*E87</f>
        <v>0</v>
      </c>
    </row>
    <row r="88" spans="1:11" s="1029" customFormat="1" ht="206.25" customHeight="1">
      <c r="A88" s="651" t="s">
        <v>1267</v>
      </c>
      <c r="B88" s="1260" t="s">
        <v>1773</v>
      </c>
      <c r="C88" s="1074"/>
      <c r="D88" s="1259"/>
      <c r="E88" s="1191"/>
      <c r="F88" s="1192"/>
      <c r="K88" s="1057"/>
    </row>
    <row r="89" spans="1:11" s="1029" customFormat="1" ht="12.75">
      <c r="A89" s="651"/>
      <c r="B89" s="1082" t="s">
        <v>853</v>
      </c>
      <c r="C89" s="597" t="s">
        <v>1243</v>
      </c>
      <c r="D89" s="1245">
        <v>4170</v>
      </c>
      <c r="E89" s="1177"/>
      <c r="F89" s="1178">
        <f>D89*E89</f>
        <v>0</v>
      </c>
      <c r="K89" s="1057"/>
    </row>
    <row r="90" spans="1:11" s="1029" customFormat="1" ht="12.75">
      <c r="A90" s="651"/>
      <c r="B90" s="1082" t="s">
        <v>858</v>
      </c>
      <c r="C90" s="597" t="s">
        <v>1243</v>
      </c>
      <c r="D90" s="1245">
        <f>D79</f>
        <v>2650</v>
      </c>
      <c r="E90" s="1177"/>
      <c r="F90" s="1178">
        <f>D90*E90</f>
        <v>0</v>
      </c>
      <c r="K90" s="1057"/>
    </row>
    <row r="91" spans="1:11" s="1029" customFormat="1" ht="12.75">
      <c r="A91" s="651"/>
      <c r="B91" s="1082" t="s">
        <v>855</v>
      </c>
      <c r="C91" s="597" t="s">
        <v>1243</v>
      </c>
      <c r="D91" s="1245">
        <v>130</v>
      </c>
      <c r="E91" s="1177"/>
      <c r="F91" s="1178">
        <f>D91*E91</f>
        <v>0</v>
      </c>
      <c r="K91" s="1057"/>
    </row>
    <row r="92" spans="1:11" s="1029" customFormat="1" ht="12.75">
      <c r="A92" s="651"/>
      <c r="B92" s="1082" t="s">
        <v>671</v>
      </c>
      <c r="C92" s="597" t="s">
        <v>1243</v>
      </c>
      <c r="D92" s="1245">
        <f>D81</f>
        <v>8950</v>
      </c>
      <c r="E92" s="1177"/>
      <c r="F92" s="1178">
        <f>D92*E92</f>
        <v>0</v>
      </c>
      <c r="K92" s="1057"/>
    </row>
    <row r="93" spans="1:11" s="1029" customFormat="1" ht="12.75">
      <c r="A93" s="651"/>
      <c r="B93" s="1082" t="s">
        <v>856</v>
      </c>
      <c r="C93" s="597" t="s">
        <v>1243</v>
      </c>
      <c r="D93" s="1245">
        <f>D82</f>
        <v>1490</v>
      </c>
      <c r="E93" s="1177"/>
      <c r="F93" s="1178">
        <f>D93*E93</f>
        <v>0</v>
      </c>
      <c r="K93" s="1057"/>
    </row>
    <row r="94" spans="1:11" s="1029" customFormat="1" ht="138">
      <c r="A94" s="651" t="s">
        <v>1268</v>
      </c>
      <c r="B94" s="1260" t="s">
        <v>1774</v>
      </c>
      <c r="C94" s="616"/>
      <c r="D94" s="1252"/>
      <c r="E94" s="1193"/>
      <c r="F94" s="1175"/>
      <c r="K94" s="1057"/>
    </row>
    <row r="95" spans="1:11" s="1029" customFormat="1" ht="12.75">
      <c r="A95" s="651"/>
      <c r="B95" s="1082" t="s">
        <v>853</v>
      </c>
      <c r="C95" s="597" t="s">
        <v>1247</v>
      </c>
      <c r="D95" s="1245">
        <v>169</v>
      </c>
      <c r="E95" s="1194"/>
      <c r="F95" s="1178">
        <f>D95*E95</f>
        <v>0</v>
      </c>
      <c r="K95" s="1057"/>
    </row>
    <row r="96" spans="1:11" s="1029" customFormat="1" ht="12.75">
      <c r="A96" s="651"/>
      <c r="B96" s="1082" t="s">
        <v>858</v>
      </c>
      <c r="C96" s="597" t="s">
        <v>1247</v>
      </c>
      <c r="D96" s="1245">
        <v>132</v>
      </c>
      <c r="E96" s="1194"/>
      <c r="F96" s="1178">
        <f>D96*E96</f>
        <v>0</v>
      </c>
      <c r="K96" s="1057"/>
    </row>
    <row r="97" spans="1:11" s="1029" customFormat="1" ht="12.75">
      <c r="A97" s="651"/>
      <c r="B97" s="1082" t="s">
        <v>855</v>
      </c>
      <c r="C97" s="597" t="s">
        <v>1247</v>
      </c>
      <c r="D97" s="1245">
        <v>7.5</v>
      </c>
      <c r="E97" s="1194"/>
      <c r="F97" s="1178">
        <f>D97*E97</f>
        <v>0</v>
      </c>
      <c r="K97" s="1057"/>
    </row>
    <row r="98" spans="1:11" s="1029" customFormat="1" ht="12.75">
      <c r="A98" s="651"/>
      <c r="B98" s="1082" t="s">
        <v>671</v>
      </c>
      <c r="C98" s="597" t="s">
        <v>1247</v>
      </c>
      <c r="D98" s="1245">
        <v>72</v>
      </c>
      <c r="E98" s="1194"/>
      <c r="F98" s="1178">
        <f>D98*E98</f>
        <v>0</v>
      </c>
      <c r="K98" s="1057"/>
    </row>
    <row r="99" spans="1:11" s="1029" customFormat="1" ht="12.75">
      <c r="A99" s="627" t="s">
        <v>710</v>
      </c>
      <c r="B99" s="628" t="s">
        <v>1269</v>
      </c>
      <c r="C99" s="446"/>
      <c r="D99" s="446"/>
      <c r="E99" s="302"/>
      <c r="F99" s="303">
        <f>SUM(F65:F98)</f>
        <v>0</v>
      </c>
      <c r="G99" s="1183"/>
      <c r="H99" s="1183"/>
    </row>
    <row r="100" spans="1:11" s="1039" customFormat="1">
      <c r="A100" s="1187"/>
      <c r="B100" s="1055"/>
      <c r="C100" s="1195"/>
      <c r="D100" s="1196"/>
      <c r="E100" s="1197"/>
    </row>
    <row r="101" spans="1:11" s="1029" customFormat="1" ht="12.75">
      <c r="A101" s="627" t="s">
        <v>711</v>
      </c>
      <c r="B101" s="674" t="s">
        <v>257</v>
      </c>
      <c r="C101" s="675"/>
      <c r="D101" s="675"/>
      <c r="E101" s="675"/>
      <c r="F101" s="810"/>
    </row>
    <row r="102" spans="1:11" s="1029" customFormat="1" ht="114">
      <c r="A102" s="651" t="s">
        <v>1270</v>
      </c>
      <c r="B102" s="1261" t="s">
        <v>1250</v>
      </c>
      <c r="C102" s="1262"/>
      <c r="D102" s="1263"/>
      <c r="E102" s="1198"/>
      <c r="F102" s="1199"/>
      <c r="K102" s="1057"/>
    </row>
    <row r="103" spans="1:11" s="1029" customFormat="1" ht="12.75">
      <c r="A103" s="651"/>
      <c r="B103" s="1082" t="s">
        <v>860</v>
      </c>
      <c r="C103" s="597" t="s">
        <v>1242</v>
      </c>
      <c r="D103" s="1245">
        <v>463</v>
      </c>
      <c r="E103" s="1177"/>
      <c r="F103" s="1178">
        <f>D103*E103</f>
        <v>0</v>
      </c>
      <c r="G103" s="1173"/>
      <c r="H103" s="1200"/>
      <c r="K103" s="1057"/>
    </row>
    <row r="104" spans="1:11" s="1029" customFormat="1" ht="12.75">
      <c r="A104" s="651"/>
      <c r="B104" s="1082" t="s">
        <v>671</v>
      </c>
      <c r="C104" s="597" t="s">
        <v>1242</v>
      </c>
      <c r="D104" s="1245">
        <v>500</v>
      </c>
      <c r="E104" s="1177"/>
      <c r="F104" s="1178">
        <f t="shared" ref="F104:F105" si="0">D104*E104</f>
        <v>0</v>
      </c>
      <c r="G104" s="1173"/>
      <c r="K104" s="1057"/>
    </row>
    <row r="105" spans="1:11" s="1029" customFormat="1" ht="12.75">
      <c r="A105" s="651"/>
      <c r="B105" s="1082" t="s">
        <v>856</v>
      </c>
      <c r="C105" s="597" t="s">
        <v>1242</v>
      </c>
      <c r="D105" s="1245">
        <v>200</v>
      </c>
      <c r="E105" s="1177"/>
      <c r="F105" s="1178">
        <f t="shared" si="0"/>
        <v>0</v>
      </c>
      <c r="G105" s="1173"/>
      <c r="K105" s="1057"/>
    </row>
    <row r="106" spans="1:11" s="1029" customFormat="1" ht="102.75">
      <c r="A106" s="651" t="s">
        <v>1271</v>
      </c>
      <c r="B106" s="1261" t="s">
        <v>1251</v>
      </c>
      <c r="C106" s="1074"/>
      <c r="D106" s="1259"/>
      <c r="E106" s="1191"/>
      <c r="F106" s="1192"/>
    </row>
    <row r="107" spans="1:11" s="1029" customFormat="1" ht="12.75">
      <c r="A107" s="651"/>
      <c r="B107" s="1082" t="s">
        <v>860</v>
      </c>
      <c r="C107" s="597" t="s">
        <v>1242</v>
      </c>
      <c r="D107" s="1245">
        <v>395</v>
      </c>
      <c r="E107" s="1177"/>
      <c r="F107" s="1178">
        <f t="shared" ref="F107:F108" si="1">D107*E107</f>
        <v>0</v>
      </c>
      <c r="H107" s="1186"/>
    </row>
    <row r="108" spans="1:11" s="1029" customFormat="1" ht="12.75">
      <c r="A108" s="651"/>
      <c r="B108" s="1082" t="s">
        <v>671</v>
      </c>
      <c r="C108" s="597" t="s">
        <v>1242</v>
      </c>
      <c r="D108" s="1245">
        <v>46</v>
      </c>
      <c r="E108" s="1177"/>
      <c r="F108" s="1178">
        <f t="shared" si="1"/>
        <v>0</v>
      </c>
    </row>
    <row r="109" spans="1:11" s="1029" customFormat="1" ht="12.75">
      <c r="A109" s="627"/>
      <c r="B109" s="1264" t="s">
        <v>1272</v>
      </c>
      <c r="C109" s="1265"/>
      <c r="D109" s="446"/>
      <c r="E109" s="302"/>
      <c r="F109" s="303">
        <f>SUM(F102:F108)</f>
        <v>0</v>
      </c>
      <c r="G109" s="1183"/>
      <c r="H109" s="1183"/>
    </row>
    <row r="110" spans="1:11" s="1029" customFormat="1">
      <c r="A110" s="1201"/>
      <c r="B110" s="1202"/>
      <c r="C110" s="1182"/>
      <c r="D110" s="1174"/>
      <c r="E110" s="1197"/>
    </row>
    <row r="111" spans="1:11" s="1029" customFormat="1" ht="12.75">
      <c r="A111" s="627" t="s">
        <v>1273</v>
      </c>
      <c r="B111" s="674" t="s">
        <v>258</v>
      </c>
      <c r="C111" s="675"/>
      <c r="D111" s="675"/>
      <c r="E111" s="675"/>
      <c r="F111" s="810"/>
    </row>
    <row r="112" spans="1:11" s="1039" customFormat="1">
      <c r="A112" s="1187"/>
      <c r="C112" s="1195"/>
      <c r="D112" s="1196"/>
      <c r="E112" s="1175"/>
    </row>
    <row r="113" spans="1:11" s="1029" customFormat="1" ht="70.5">
      <c r="A113" s="586" t="s">
        <v>1274</v>
      </c>
      <c r="B113" s="1082" t="s">
        <v>1252</v>
      </c>
      <c r="C113" s="1262"/>
      <c r="D113" s="1263"/>
      <c r="E113" s="1198"/>
      <c r="F113" s="1199"/>
      <c r="K113" s="1057"/>
    </row>
    <row r="114" spans="1:11" s="1029" customFormat="1" ht="12.75">
      <c r="A114" s="590"/>
      <c r="B114" s="1082" t="s">
        <v>853</v>
      </c>
      <c r="C114" s="597" t="s">
        <v>1247</v>
      </c>
      <c r="D114" s="1245">
        <v>1170</v>
      </c>
      <c r="E114" s="1177"/>
      <c r="F114" s="1178">
        <f>D114*E114</f>
        <v>0</v>
      </c>
      <c r="G114" s="1186"/>
      <c r="K114" s="1057"/>
    </row>
    <row r="115" spans="1:11" s="1029" customFormat="1" ht="12.75">
      <c r="A115" s="590"/>
      <c r="B115" s="1082" t="s">
        <v>858</v>
      </c>
      <c r="C115" s="597" t="s">
        <v>1247</v>
      </c>
      <c r="D115" s="1245">
        <v>735</v>
      </c>
      <c r="E115" s="1177"/>
      <c r="F115" s="1178">
        <f t="shared" ref="F115:F118" si="2">D115*E115</f>
        <v>0</v>
      </c>
      <c r="K115" s="1057"/>
    </row>
    <row r="116" spans="1:11" s="1029" customFormat="1" ht="12.75">
      <c r="A116" s="590"/>
      <c r="B116" s="1082" t="s">
        <v>855</v>
      </c>
      <c r="C116" s="597" t="s">
        <v>1247</v>
      </c>
      <c r="D116" s="1245">
        <v>38</v>
      </c>
      <c r="E116" s="1177"/>
      <c r="F116" s="1178">
        <f t="shared" si="2"/>
        <v>0</v>
      </c>
      <c r="G116" s="1186"/>
      <c r="K116" s="1057"/>
    </row>
    <row r="117" spans="1:11" s="1029" customFormat="1" ht="12.75">
      <c r="A117" s="590"/>
      <c r="B117" s="1082" t="s">
        <v>671</v>
      </c>
      <c r="C117" s="597" t="s">
        <v>1247</v>
      </c>
      <c r="D117" s="1245">
        <v>2740</v>
      </c>
      <c r="E117" s="1177"/>
      <c r="F117" s="1178">
        <f t="shared" si="2"/>
        <v>0</v>
      </c>
      <c r="K117" s="1057"/>
    </row>
    <row r="118" spans="1:11" s="1029" customFormat="1" ht="12.75">
      <c r="A118" s="599"/>
      <c r="B118" s="1082" t="s">
        <v>856</v>
      </c>
      <c r="C118" s="597" t="s">
        <v>1247</v>
      </c>
      <c r="D118" s="1245">
        <v>457</v>
      </c>
      <c r="E118" s="1177"/>
      <c r="F118" s="1178">
        <f t="shared" si="2"/>
        <v>0</v>
      </c>
      <c r="K118" s="1057"/>
    </row>
    <row r="119" spans="1:11" s="1029" customFormat="1" ht="81.75">
      <c r="A119" s="586" t="s">
        <v>1275</v>
      </c>
      <c r="B119" s="1082" t="s">
        <v>1253</v>
      </c>
      <c r="C119" s="1074"/>
      <c r="D119" s="1259"/>
      <c r="E119" s="1191"/>
      <c r="F119" s="1199"/>
      <c r="K119" s="1057"/>
    </row>
    <row r="120" spans="1:11" s="1029" customFormat="1" ht="12.75">
      <c r="A120" s="590"/>
      <c r="B120" s="1082" t="s">
        <v>858</v>
      </c>
      <c r="C120" s="597" t="s">
        <v>1247</v>
      </c>
      <c r="D120" s="1245">
        <v>325</v>
      </c>
      <c r="E120" s="1177"/>
      <c r="F120" s="1178">
        <f t="shared" ref="F120:F121" si="3">D120*E120</f>
        <v>0</v>
      </c>
      <c r="K120" s="1057"/>
    </row>
    <row r="121" spans="1:11" s="1029" customFormat="1" ht="12.75">
      <c r="A121" s="599"/>
      <c r="B121" s="1082" t="s">
        <v>855</v>
      </c>
      <c r="C121" s="597" t="s">
        <v>1247</v>
      </c>
      <c r="D121" s="1245">
        <v>17</v>
      </c>
      <c r="E121" s="1177"/>
      <c r="F121" s="1178">
        <f t="shared" si="3"/>
        <v>0</v>
      </c>
      <c r="K121" s="1057"/>
    </row>
    <row r="122" spans="1:11" s="1029" customFormat="1" ht="102.75">
      <c r="A122" s="651" t="s">
        <v>1276</v>
      </c>
      <c r="B122" s="1082" t="s">
        <v>1254</v>
      </c>
      <c r="C122" s="1074"/>
      <c r="D122" s="1259"/>
      <c r="E122" s="1191"/>
      <c r="F122" s="1199"/>
      <c r="K122" s="1057"/>
    </row>
    <row r="123" spans="1:11" s="1029" customFormat="1" ht="12.75">
      <c r="A123" s="651"/>
      <c r="B123" s="1082" t="s">
        <v>860</v>
      </c>
      <c r="C123" s="597" t="s">
        <v>1243</v>
      </c>
      <c r="D123" s="1245">
        <v>2330</v>
      </c>
      <c r="E123" s="1177"/>
      <c r="F123" s="1178">
        <f t="shared" ref="F123:F124" si="4">D123*E123</f>
        <v>0</v>
      </c>
      <c r="G123" s="1173"/>
      <c r="K123" s="1057"/>
    </row>
    <row r="124" spans="1:11" s="1029" customFormat="1" ht="12.75">
      <c r="A124" s="651"/>
      <c r="B124" s="1082" t="s">
        <v>671</v>
      </c>
      <c r="C124" s="597" t="s">
        <v>1243</v>
      </c>
      <c r="D124" s="1245">
        <v>6850</v>
      </c>
      <c r="E124" s="1177"/>
      <c r="F124" s="1178">
        <f t="shared" si="4"/>
        <v>0</v>
      </c>
      <c r="K124" s="1057"/>
    </row>
    <row r="125" spans="1:11" s="1039" customFormat="1" ht="12.75">
      <c r="A125" s="627" t="s">
        <v>1273</v>
      </c>
      <c r="B125" s="1266" t="s">
        <v>1277</v>
      </c>
      <c r="C125" s="446"/>
      <c r="D125" s="446"/>
      <c r="E125" s="302"/>
      <c r="F125" s="303">
        <f>SUM(F114:F124)</f>
        <v>0</v>
      </c>
      <c r="G125" s="1203"/>
      <c r="H125" s="1203"/>
    </row>
    <row r="126" spans="1:11" s="1039" customFormat="1">
      <c r="A126" s="1187"/>
      <c r="B126" s="1055"/>
      <c r="C126" s="1195"/>
      <c r="D126" s="1196"/>
      <c r="E126" s="1197"/>
    </row>
    <row r="127" spans="1:11" s="1029" customFormat="1" ht="12.75">
      <c r="A127" s="627" t="s">
        <v>1278</v>
      </c>
      <c r="B127" s="674" t="s">
        <v>259</v>
      </c>
      <c r="C127" s="675"/>
      <c r="D127" s="675"/>
      <c r="E127" s="675"/>
      <c r="F127" s="810"/>
    </row>
    <row r="128" spans="1:11" s="1029" customFormat="1">
      <c r="A128" s="1187"/>
      <c r="B128" s="1204"/>
      <c r="C128" s="1182"/>
      <c r="D128" s="1174"/>
      <c r="E128" s="1175"/>
    </row>
    <row r="129" spans="1:11" s="1029" customFormat="1" ht="136.5">
      <c r="A129" s="1267" t="s">
        <v>1279</v>
      </c>
      <c r="B129" s="1082" t="s">
        <v>1255</v>
      </c>
      <c r="C129" s="1262"/>
      <c r="D129" s="1263"/>
      <c r="E129" s="1198"/>
      <c r="F129" s="1199"/>
      <c r="K129" s="1057"/>
    </row>
    <row r="130" spans="1:11" s="1029" customFormat="1" ht="12.75">
      <c r="A130" s="1267"/>
      <c r="B130" s="1082" t="s">
        <v>860</v>
      </c>
      <c r="C130" s="597" t="s">
        <v>1243</v>
      </c>
      <c r="D130" s="1245">
        <f>D123</f>
        <v>2330</v>
      </c>
      <c r="E130" s="1177"/>
      <c r="F130" s="1178">
        <f>D130*E130</f>
        <v>0</v>
      </c>
      <c r="K130" s="1057"/>
    </row>
    <row r="131" spans="1:11" s="1029" customFormat="1" ht="12.75">
      <c r="A131" s="1267"/>
      <c r="B131" s="1082" t="s">
        <v>671</v>
      </c>
      <c r="C131" s="597" t="s">
        <v>1243</v>
      </c>
      <c r="D131" s="1245">
        <f>D124</f>
        <v>6850</v>
      </c>
      <c r="E131" s="1177"/>
      <c r="F131" s="1178">
        <f>D131*E131</f>
        <v>0</v>
      </c>
      <c r="G131" s="1173"/>
      <c r="K131" s="1057"/>
    </row>
    <row r="132" spans="1:11" s="1029" customFormat="1" ht="125.25">
      <c r="A132" s="651" t="s">
        <v>1280</v>
      </c>
      <c r="B132" s="1082" t="s">
        <v>1256</v>
      </c>
      <c r="C132" s="1074"/>
      <c r="D132" s="1259"/>
      <c r="E132" s="1191"/>
      <c r="F132" s="1199"/>
    </row>
    <row r="133" spans="1:11" s="1029" customFormat="1" ht="12.75">
      <c r="A133" s="651"/>
      <c r="B133" s="1082" t="s">
        <v>860</v>
      </c>
      <c r="C133" s="597" t="s">
        <v>1243</v>
      </c>
      <c r="D133" s="1245">
        <v>750</v>
      </c>
      <c r="E133" s="1177"/>
      <c r="F133" s="1178">
        <f>D133*E133</f>
        <v>0</v>
      </c>
      <c r="H133" s="1186"/>
    </row>
    <row r="134" spans="1:11" s="1029" customFormat="1" ht="12.75">
      <c r="A134" s="651"/>
      <c r="B134" s="1082" t="s">
        <v>671</v>
      </c>
      <c r="C134" s="597" t="s">
        <v>1243</v>
      </c>
      <c r="D134" s="1245">
        <v>63</v>
      </c>
      <c r="E134" s="1177"/>
      <c r="F134" s="1178">
        <f>D134*E134</f>
        <v>0</v>
      </c>
    </row>
    <row r="135" spans="1:11" s="1039" customFormat="1" ht="12.75">
      <c r="A135" s="627" t="s">
        <v>1278</v>
      </c>
      <c r="B135" s="628" t="s">
        <v>1281</v>
      </c>
      <c r="C135" s="446"/>
      <c r="D135" s="446"/>
      <c r="E135" s="302"/>
      <c r="F135" s="303">
        <f>SUM(F128:F134)</f>
        <v>0</v>
      </c>
      <c r="G135" s="1203"/>
      <c r="H135" s="1203"/>
    </row>
    <row r="136" spans="1:11" s="1039" customFormat="1">
      <c r="A136" s="1187"/>
      <c r="B136" s="1055"/>
      <c r="C136" s="1195"/>
      <c r="D136" s="1196"/>
      <c r="E136" s="1175"/>
    </row>
    <row r="137" spans="1:11" s="1029" customFormat="1" ht="12.75">
      <c r="A137" s="627" t="s">
        <v>1282</v>
      </c>
      <c r="B137" s="674" t="s">
        <v>260</v>
      </c>
      <c r="C137" s="675"/>
      <c r="D137" s="675"/>
      <c r="E137" s="675"/>
      <c r="F137" s="810"/>
    </row>
    <row r="138" spans="1:11" s="1029" customFormat="1" ht="33.75">
      <c r="A138" s="1268"/>
      <c r="B138" s="1079" t="s">
        <v>818</v>
      </c>
      <c r="C138" s="1269"/>
      <c r="D138" s="1270"/>
      <c r="E138" s="1190"/>
    </row>
    <row r="139" spans="1:11" s="1029" customFormat="1" ht="135">
      <c r="A139" s="651" t="s">
        <v>1283</v>
      </c>
      <c r="B139" s="1082" t="s">
        <v>861</v>
      </c>
      <c r="C139" s="1259"/>
      <c r="D139" s="1263"/>
      <c r="E139" s="1198"/>
      <c r="F139" s="1199"/>
    </row>
    <row r="140" spans="1:11" s="1029" customFormat="1">
      <c r="A140" s="651"/>
      <c r="B140" s="1082" t="s">
        <v>862</v>
      </c>
      <c r="C140" s="1271"/>
      <c r="D140" s="1272"/>
      <c r="E140" s="1205"/>
      <c r="F140" s="1199"/>
    </row>
    <row r="141" spans="1:11" s="1029" customFormat="1">
      <c r="A141" s="651"/>
      <c r="B141" s="1082" t="s">
        <v>860</v>
      </c>
      <c r="C141" s="597" t="s">
        <v>5</v>
      </c>
      <c r="D141" s="1256">
        <v>4</v>
      </c>
      <c r="E141" s="1177"/>
      <c r="F141" s="1178">
        <f>D141*E141</f>
        <v>0</v>
      </c>
    </row>
    <row r="142" spans="1:11" s="1029" customFormat="1">
      <c r="A142" s="651"/>
      <c r="B142" s="1082" t="s">
        <v>671</v>
      </c>
      <c r="C142" s="597" t="s">
        <v>5</v>
      </c>
      <c r="D142" s="1256">
        <v>8</v>
      </c>
      <c r="E142" s="1177"/>
      <c r="F142" s="1178">
        <f>D142*E142</f>
        <v>0</v>
      </c>
    </row>
    <row r="143" spans="1:11" s="1029" customFormat="1">
      <c r="A143" s="651"/>
      <c r="B143" s="1082" t="s">
        <v>856</v>
      </c>
      <c r="C143" s="597" t="s">
        <v>5</v>
      </c>
      <c r="D143" s="1256">
        <v>1</v>
      </c>
      <c r="E143" s="1177"/>
      <c r="F143" s="1178">
        <f>D143*E143</f>
        <v>0</v>
      </c>
    </row>
    <row r="144" spans="1:11" s="1029" customFormat="1">
      <c r="A144" s="651"/>
      <c r="B144" s="1261" t="s">
        <v>825</v>
      </c>
      <c r="C144" s="1273"/>
      <c r="D144" s="1274"/>
      <c r="E144" s="1206"/>
      <c r="F144" s="1207"/>
    </row>
    <row r="145" spans="1:6" s="1029" customFormat="1">
      <c r="A145" s="651"/>
      <c r="B145" s="1261" t="s">
        <v>860</v>
      </c>
      <c r="C145" s="625" t="s">
        <v>5</v>
      </c>
      <c r="D145" s="1256">
        <v>1</v>
      </c>
      <c r="E145" s="1177"/>
      <c r="F145" s="1178">
        <f>D145*E145</f>
        <v>0</v>
      </c>
    </row>
    <row r="146" spans="1:6" s="1029" customFormat="1" ht="90">
      <c r="A146" s="586" t="s">
        <v>1284</v>
      </c>
      <c r="B146" s="1082" t="s">
        <v>863</v>
      </c>
      <c r="C146" s="616"/>
      <c r="D146" s="1252"/>
      <c r="E146" s="1174"/>
      <c r="F146" s="1175"/>
    </row>
    <row r="147" spans="1:6" s="1029" customFormat="1">
      <c r="A147" s="590"/>
      <c r="B147" s="1082" t="s">
        <v>255</v>
      </c>
      <c r="C147" s="1074"/>
      <c r="D147" s="1275"/>
      <c r="E147" s="1191"/>
      <c r="F147" s="1192"/>
    </row>
    <row r="148" spans="1:6" s="1029" customFormat="1">
      <c r="A148" s="590"/>
      <c r="B148" s="1082" t="s">
        <v>860</v>
      </c>
      <c r="C148" s="625" t="s">
        <v>5</v>
      </c>
      <c r="D148" s="1256">
        <v>1</v>
      </c>
      <c r="E148" s="1177"/>
      <c r="F148" s="1178">
        <f>E148*D148</f>
        <v>0</v>
      </c>
    </row>
    <row r="149" spans="1:6" s="1029" customFormat="1">
      <c r="A149" s="590"/>
      <c r="B149" s="1082" t="s">
        <v>671</v>
      </c>
      <c r="C149" s="625" t="s">
        <v>5</v>
      </c>
      <c r="D149" s="1256">
        <v>8</v>
      </c>
      <c r="E149" s="1177"/>
      <c r="F149" s="1178">
        <f>E149*D149</f>
        <v>0</v>
      </c>
    </row>
    <row r="150" spans="1:6" s="1029" customFormat="1">
      <c r="A150" s="590"/>
      <c r="B150" s="1082" t="s">
        <v>856</v>
      </c>
      <c r="C150" s="625" t="s">
        <v>5</v>
      </c>
      <c r="D150" s="1256">
        <v>1</v>
      </c>
      <c r="E150" s="1177"/>
      <c r="F150" s="1178">
        <f>E150*D150</f>
        <v>0</v>
      </c>
    </row>
    <row r="151" spans="1:6" s="1029" customFormat="1">
      <c r="A151" s="590"/>
      <c r="B151" s="1082" t="s">
        <v>1241</v>
      </c>
      <c r="C151" s="1074"/>
      <c r="D151" s="1275"/>
      <c r="E151" s="1191"/>
      <c r="F151" s="1192"/>
    </row>
    <row r="152" spans="1:6" s="1029" customFormat="1">
      <c r="A152" s="599"/>
      <c r="B152" s="1082" t="s">
        <v>860</v>
      </c>
      <c r="C152" s="625" t="s">
        <v>5</v>
      </c>
      <c r="D152" s="1256">
        <v>1</v>
      </c>
      <c r="E152" s="1177"/>
      <c r="F152" s="1178">
        <f>E152*D152</f>
        <v>0</v>
      </c>
    </row>
    <row r="153" spans="1:6" s="1029" customFormat="1" ht="78.75">
      <c r="A153" s="651" t="s">
        <v>1285</v>
      </c>
      <c r="B153" s="1082" t="s">
        <v>864</v>
      </c>
      <c r="C153" s="637"/>
      <c r="D153" s="1259"/>
      <c r="E153" s="1191"/>
      <c r="F153" s="1192"/>
    </row>
    <row r="154" spans="1:6" s="1029" customFormat="1">
      <c r="A154" s="651"/>
      <c r="B154" s="1082" t="s">
        <v>819</v>
      </c>
      <c r="C154" s="616"/>
      <c r="D154" s="1274"/>
      <c r="E154" s="1174"/>
      <c r="F154" s="1175"/>
    </row>
    <row r="155" spans="1:6" s="1029" customFormat="1">
      <c r="A155" s="651"/>
      <c r="B155" s="1082" t="s">
        <v>860</v>
      </c>
      <c r="C155" s="597" t="s">
        <v>5</v>
      </c>
      <c r="D155" s="1256">
        <v>1</v>
      </c>
      <c r="E155" s="1177"/>
      <c r="F155" s="1178">
        <f>E155*D155</f>
        <v>0</v>
      </c>
    </row>
    <row r="156" spans="1:6" s="1029" customFormat="1">
      <c r="A156" s="651"/>
      <c r="B156" s="1082" t="s">
        <v>820</v>
      </c>
      <c r="C156" s="616"/>
      <c r="D156" s="1274"/>
      <c r="E156" s="1174"/>
      <c r="F156" s="1175"/>
    </row>
    <row r="157" spans="1:6" s="1029" customFormat="1">
      <c r="A157" s="651"/>
      <c r="B157" s="1082" t="s">
        <v>860</v>
      </c>
      <c r="C157" s="597" t="s">
        <v>5</v>
      </c>
      <c r="D157" s="1256">
        <v>1</v>
      </c>
      <c r="E157" s="1177"/>
      <c r="F157" s="1178">
        <f>E157*D157</f>
        <v>0</v>
      </c>
    </row>
    <row r="158" spans="1:6" s="1210" customFormat="1">
      <c r="A158" s="651"/>
      <c r="B158" s="1082" t="s">
        <v>821</v>
      </c>
      <c r="C158" s="1276"/>
      <c r="D158" s="1277"/>
      <c r="E158" s="1208"/>
      <c r="F158" s="1209"/>
    </row>
    <row r="159" spans="1:6" s="1029" customFormat="1">
      <c r="A159" s="651"/>
      <c r="B159" s="1082" t="s">
        <v>860</v>
      </c>
      <c r="C159" s="597" t="s">
        <v>5</v>
      </c>
      <c r="D159" s="1256">
        <v>1</v>
      </c>
      <c r="E159" s="1177"/>
      <c r="F159" s="1178">
        <f>E159*D159</f>
        <v>0</v>
      </c>
    </row>
    <row r="160" spans="1:6" s="1029" customFormat="1" ht="78.75">
      <c r="A160" s="586" t="s">
        <v>1286</v>
      </c>
      <c r="B160" s="1082" t="s">
        <v>865</v>
      </c>
      <c r="C160" s="637"/>
      <c r="D160" s="1259"/>
      <c r="E160" s="1191"/>
      <c r="F160" s="1192"/>
    </row>
    <row r="161" spans="1:7" s="1029" customFormat="1">
      <c r="A161" s="590"/>
      <c r="B161" s="1082" t="s">
        <v>787</v>
      </c>
      <c r="C161" s="616"/>
      <c r="D161" s="1274"/>
      <c r="E161" s="1174"/>
      <c r="F161" s="1175"/>
    </row>
    <row r="162" spans="1:7" s="1029" customFormat="1">
      <c r="A162" s="590"/>
      <c r="B162" s="1082" t="s">
        <v>860</v>
      </c>
      <c r="C162" s="625" t="s">
        <v>5</v>
      </c>
      <c r="D162" s="1256">
        <v>1</v>
      </c>
      <c r="E162" s="1177"/>
      <c r="F162" s="1178">
        <f>E162*D162</f>
        <v>0</v>
      </c>
    </row>
    <row r="163" spans="1:7" s="1029" customFormat="1">
      <c r="A163" s="590"/>
      <c r="B163" s="1082" t="s">
        <v>788</v>
      </c>
      <c r="C163" s="616"/>
      <c r="D163" s="1274"/>
      <c r="E163" s="1174"/>
      <c r="F163" s="1175"/>
    </row>
    <row r="164" spans="1:7" s="1029" customFormat="1">
      <c r="A164" s="599"/>
      <c r="B164" s="1082" t="s">
        <v>860</v>
      </c>
      <c r="C164" s="625" t="s">
        <v>5</v>
      </c>
      <c r="D164" s="1256">
        <v>1</v>
      </c>
      <c r="E164" s="1177"/>
      <c r="F164" s="1178">
        <f>E164*D164</f>
        <v>0</v>
      </c>
    </row>
    <row r="165" spans="1:7" s="1029" customFormat="1" ht="67.5">
      <c r="A165" s="651" t="s">
        <v>1287</v>
      </c>
      <c r="B165" s="1082" t="s">
        <v>545</v>
      </c>
      <c r="C165" s="616"/>
      <c r="D165" s="1252"/>
      <c r="E165" s="1174"/>
      <c r="F165" s="1175"/>
    </row>
    <row r="166" spans="1:7" s="1029" customFormat="1">
      <c r="A166" s="651"/>
      <c r="B166" s="1082" t="s">
        <v>256</v>
      </c>
      <c r="C166" s="616"/>
      <c r="D166" s="1252"/>
      <c r="E166" s="1174"/>
      <c r="F166" s="1175"/>
    </row>
    <row r="167" spans="1:7" s="1029" customFormat="1" ht="12.75">
      <c r="A167" s="651"/>
      <c r="B167" s="1082" t="s">
        <v>860</v>
      </c>
      <c r="C167" s="597" t="s">
        <v>1242</v>
      </c>
      <c r="D167" s="1245">
        <v>57</v>
      </c>
      <c r="E167" s="1177"/>
      <c r="F167" s="1178">
        <f>D167*E167</f>
        <v>0</v>
      </c>
      <c r="G167" s="1186"/>
    </row>
    <row r="168" spans="1:7" s="1029" customFormat="1" ht="12.75">
      <c r="A168" s="651"/>
      <c r="B168" s="1082" t="s">
        <v>671</v>
      </c>
      <c r="C168" s="597" t="s">
        <v>1242</v>
      </c>
      <c r="D168" s="1245">
        <v>89</v>
      </c>
      <c r="E168" s="1177"/>
      <c r="F168" s="1178">
        <f>D168*E168</f>
        <v>0</v>
      </c>
      <c r="G168" s="1186"/>
    </row>
    <row r="169" spans="1:7" s="1029" customFormat="1" ht="22.5">
      <c r="A169" s="651"/>
      <c r="B169" s="1082" t="s">
        <v>789</v>
      </c>
      <c r="C169" s="616"/>
      <c r="D169" s="1278"/>
      <c r="E169" s="1174"/>
      <c r="F169" s="1175"/>
    </row>
    <row r="170" spans="1:7" s="1029" customFormat="1" ht="12.75">
      <c r="A170" s="651"/>
      <c r="B170" s="1082" t="s">
        <v>860</v>
      </c>
      <c r="C170" s="597" t="s">
        <v>1242</v>
      </c>
      <c r="D170" s="1245">
        <v>175</v>
      </c>
      <c r="E170" s="1177"/>
      <c r="F170" s="1178">
        <f>D170*E170</f>
        <v>0</v>
      </c>
      <c r="G170" s="1186"/>
    </row>
    <row r="171" spans="1:7" s="1029" customFormat="1" ht="12.75">
      <c r="A171" s="651"/>
      <c r="B171" s="1082" t="s">
        <v>671</v>
      </c>
      <c r="C171" s="597" t="s">
        <v>1242</v>
      </c>
      <c r="D171" s="1245">
        <v>400</v>
      </c>
      <c r="E171" s="1177"/>
      <c r="F171" s="1178">
        <f>D171*E171</f>
        <v>0</v>
      </c>
    </row>
    <row r="172" spans="1:7" s="1029" customFormat="1" ht="67.5">
      <c r="A172" s="651" t="s">
        <v>1288</v>
      </c>
      <c r="B172" s="1082" t="s">
        <v>866</v>
      </c>
      <c r="C172" s="616"/>
      <c r="D172" s="1252"/>
      <c r="E172" s="1174"/>
      <c r="F172" s="1175"/>
    </row>
    <row r="173" spans="1:7" s="1029" customFormat="1">
      <c r="A173" s="651"/>
      <c r="B173" s="1082" t="s">
        <v>790</v>
      </c>
      <c r="C173" s="637"/>
      <c r="D173" s="1262"/>
      <c r="E173" s="1191"/>
      <c r="F173" s="1192"/>
    </row>
    <row r="174" spans="1:7" s="1029" customFormat="1" ht="12.75">
      <c r="A174" s="651"/>
      <c r="B174" s="1082" t="s">
        <v>860</v>
      </c>
      <c r="C174" s="625" t="s">
        <v>1242</v>
      </c>
      <c r="D174" s="1245">
        <v>6.5</v>
      </c>
      <c r="E174" s="1177"/>
      <c r="F174" s="1178">
        <f>D174*E174</f>
        <v>0</v>
      </c>
      <c r="G174" s="1186"/>
    </row>
    <row r="175" spans="1:7" s="1029" customFormat="1" ht="12.75">
      <c r="A175" s="651"/>
      <c r="B175" s="1082" t="s">
        <v>671</v>
      </c>
      <c r="C175" s="625" t="s">
        <v>1242</v>
      </c>
      <c r="D175" s="1245">
        <v>28</v>
      </c>
      <c r="E175" s="1177"/>
      <c r="F175" s="1178">
        <f>D175*E175</f>
        <v>0</v>
      </c>
      <c r="G175" s="1186"/>
    </row>
    <row r="176" spans="1:7" s="1029" customFormat="1">
      <c r="A176" s="651"/>
      <c r="B176" s="1082" t="s">
        <v>791</v>
      </c>
      <c r="C176" s="616"/>
      <c r="D176" s="1243"/>
      <c r="E176" s="1174"/>
      <c r="F176" s="1175"/>
    </row>
    <row r="177" spans="1:8" s="1029" customFormat="1" ht="12.75">
      <c r="A177" s="651"/>
      <c r="B177" s="1082" t="s">
        <v>860</v>
      </c>
      <c r="C177" s="625" t="s">
        <v>1242</v>
      </c>
      <c r="D177" s="1245">
        <v>7.3</v>
      </c>
      <c r="E177" s="1177"/>
      <c r="F177" s="1178">
        <f>D177*E177</f>
        <v>0</v>
      </c>
    </row>
    <row r="178" spans="1:8" s="1029" customFormat="1" ht="12.75">
      <c r="A178" s="651"/>
      <c r="B178" s="1082" t="s">
        <v>671</v>
      </c>
      <c r="C178" s="625" t="s">
        <v>1242</v>
      </c>
      <c r="D178" s="1245">
        <v>32</v>
      </c>
      <c r="E178" s="1177"/>
      <c r="F178" s="1178">
        <f>D178*E178</f>
        <v>0</v>
      </c>
    </row>
    <row r="179" spans="1:8" s="1029" customFormat="1" ht="67.5">
      <c r="A179" s="651" t="s">
        <v>1290</v>
      </c>
      <c r="B179" s="1082" t="s">
        <v>546</v>
      </c>
      <c r="C179" s="597"/>
      <c r="D179" s="1245"/>
      <c r="E179" s="1211"/>
      <c r="F179" s="1178"/>
    </row>
    <row r="180" spans="1:8" s="1029" customFormat="1">
      <c r="A180" s="651"/>
      <c r="B180" s="1082" t="s">
        <v>867</v>
      </c>
      <c r="C180" s="616"/>
      <c r="D180" s="1252"/>
      <c r="E180" s="1174"/>
      <c r="F180" s="1175"/>
    </row>
    <row r="181" spans="1:8" s="1029" customFormat="1">
      <c r="A181" s="651"/>
      <c r="B181" s="1082" t="s">
        <v>868</v>
      </c>
      <c r="C181" s="625" t="s">
        <v>5</v>
      </c>
      <c r="D181" s="1256">
        <v>5</v>
      </c>
      <c r="E181" s="1177"/>
      <c r="F181" s="1178">
        <f>D181*E181</f>
        <v>0</v>
      </c>
    </row>
    <row r="182" spans="1:8" s="1029" customFormat="1">
      <c r="A182" s="651"/>
      <c r="B182" s="1082" t="s">
        <v>869</v>
      </c>
      <c r="C182" s="625" t="s">
        <v>5</v>
      </c>
      <c r="D182" s="1256">
        <v>2</v>
      </c>
      <c r="E182" s="1177"/>
      <c r="F182" s="1178">
        <f>D182*E182</f>
        <v>0</v>
      </c>
    </row>
    <row r="183" spans="1:8" s="1029" customFormat="1">
      <c r="A183" s="651"/>
      <c r="B183" s="1082" t="s">
        <v>870</v>
      </c>
      <c r="C183" s="625" t="s">
        <v>5</v>
      </c>
      <c r="D183" s="1256">
        <v>2</v>
      </c>
      <c r="E183" s="1177"/>
      <c r="F183" s="1178">
        <f>D183*E183</f>
        <v>0</v>
      </c>
    </row>
    <row r="184" spans="1:8" s="1029" customFormat="1">
      <c r="A184" s="651"/>
      <c r="B184" s="1082" t="s">
        <v>792</v>
      </c>
      <c r="C184" s="625" t="s">
        <v>5</v>
      </c>
      <c r="D184" s="1256">
        <v>1</v>
      </c>
      <c r="E184" s="1177"/>
      <c r="F184" s="1178">
        <f>D184*E184</f>
        <v>0</v>
      </c>
    </row>
    <row r="185" spans="1:8" s="1029" customFormat="1">
      <c r="A185" s="651"/>
      <c r="B185" s="1082" t="s">
        <v>793</v>
      </c>
      <c r="C185" s="625" t="s">
        <v>5</v>
      </c>
      <c r="D185" s="1256">
        <v>1</v>
      </c>
      <c r="E185" s="1177"/>
      <c r="F185" s="1178">
        <f>D185*E185</f>
        <v>0</v>
      </c>
    </row>
    <row r="186" spans="1:8" s="1029" customFormat="1">
      <c r="A186" s="651"/>
      <c r="B186" s="1082" t="s">
        <v>871</v>
      </c>
      <c r="C186" s="616"/>
      <c r="D186" s="1274"/>
      <c r="E186" s="1174"/>
      <c r="F186" s="1175"/>
    </row>
    <row r="187" spans="1:8" s="1029" customFormat="1">
      <c r="A187" s="651"/>
      <c r="B187" s="1082" t="s">
        <v>794</v>
      </c>
      <c r="C187" s="625" t="s">
        <v>5</v>
      </c>
      <c r="D187" s="1256">
        <v>2</v>
      </c>
      <c r="E187" s="1177"/>
      <c r="F187" s="1178">
        <f>D187*E187</f>
        <v>0</v>
      </c>
    </row>
    <row r="188" spans="1:8" s="1029" customFormat="1" ht="78.75">
      <c r="A188" s="1279" t="s">
        <v>1291</v>
      </c>
      <c r="B188" s="1280" t="s">
        <v>822</v>
      </c>
      <c r="C188" s="616"/>
      <c r="D188" s="1274"/>
      <c r="E188" s="1174"/>
      <c r="F188" s="1175"/>
    </row>
    <row r="189" spans="1:8" s="1029" customFormat="1" ht="12.75">
      <c r="A189" s="651"/>
      <c r="B189" s="1082" t="s">
        <v>860</v>
      </c>
      <c r="C189" s="597" t="s">
        <v>1243</v>
      </c>
      <c r="D189" s="1245">
        <v>49</v>
      </c>
      <c r="E189" s="1177"/>
      <c r="F189" s="1178">
        <f>D189*E189</f>
        <v>0</v>
      </c>
    </row>
    <row r="190" spans="1:8" s="1029" customFormat="1" ht="78.75">
      <c r="A190" s="651" t="s">
        <v>1292</v>
      </c>
      <c r="B190" s="1280" t="s">
        <v>823</v>
      </c>
      <c r="C190" s="616"/>
      <c r="D190" s="1274"/>
      <c r="E190" s="1174"/>
      <c r="F190" s="1175"/>
    </row>
    <row r="191" spans="1:8" s="1029" customFormat="1" ht="12.75">
      <c r="A191" s="651"/>
      <c r="B191" s="1082" t="s">
        <v>860</v>
      </c>
      <c r="C191" s="625" t="s">
        <v>1243</v>
      </c>
      <c r="D191" s="1245">
        <v>17</v>
      </c>
      <c r="E191" s="1177"/>
      <c r="F191" s="1178">
        <f>D191*E191</f>
        <v>0</v>
      </c>
    </row>
    <row r="192" spans="1:8" s="1029" customFormat="1" ht="78.75">
      <c r="A192" s="651" t="s">
        <v>1293</v>
      </c>
      <c r="B192" s="1082" t="s">
        <v>872</v>
      </c>
      <c r="C192" s="616"/>
      <c r="D192" s="1252"/>
      <c r="E192" s="1174"/>
      <c r="F192" s="1175"/>
      <c r="H192" s="1212"/>
    </row>
    <row r="193" spans="1:11" s="1029" customFormat="1" ht="12.75">
      <c r="A193" s="651"/>
      <c r="B193" s="1082" t="s">
        <v>860</v>
      </c>
      <c r="C193" s="597" t="s">
        <v>1243</v>
      </c>
      <c r="D193" s="1245">
        <v>51</v>
      </c>
      <c r="E193" s="1177"/>
      <c r="F193" s="1178">
        <f>D193*E193</f>
        <v>0</v>
      </c>
      <c r="H193" s="1212"/>
    </row>
    <row r="194" spans="1:11" s="1029" customFormat="1" ht="12.75">
      <c r="A194" s="651"/>
      <c r="B194" s="1082" t="s">
        <v>873</v>
      </c>
      <c r="C194" s="597" t="s">
        <v>1243</v>
      </c>
      <c r="D194" s="1245">
        <v>134</v>
      </c>
      <c r="E194" s="1177"/>
      <c r="F194" s="1178">
        <f>D194*E194</f>
        <v>0</v>
      </c>
      <c r="H194" s="1212"/>
    </row>
    <row r="195" spans="1:11" s="1029" customFormat="1" ht="101.25">
      <c r="A195" s="651" t="s">
        <v>1294</v>
      </c>
      <c r="B195" s="1082" t="s">
        <v>795</v>
      </c>
      <c r="C195" s="1074"/>
      <c r="D195" s="1259"/>
      <c r="E195" s="1191"/>
      <c r="F195" s="1192"/>
      <c r="H195" s="1212"/>
    </row>
    <row r="196" spans="1:11" s="1029" customFormat="1">
      <c r="A196" s="651"/>
      <c r="B196" s="1082" t="s">
        <v>874</v>
      </c>
      <c r="C196" s="616"/>
      <c r="D196" s="1254"/>
      <c r="E196" s="1174"/>
      <c r="F196" s="1175"/>
      <c r="H196" s="1212"/>
    </row>
    <row r="197" spans="1:11" s="1029" customFormat="1">
      <c r="A197" s="651"/>
      <c r="B197" s="1082" t="s">
        <v>796</v>
      </c>
      <c r="C197" s="625" t="s">
        <v>5</v>
      </c>
      <c r="D197" s="1256">
        <v>15</v>
      </c>
      <c r="E197" s="1177"/>
      <c r="F197" s="1178">
        <f>D197*E197</f>
        <v>0</v>
      </c>
      <c r="H197" s="1212"/>
    </row>
    <row r="198" spans="1:11" s="1029" customFormat="1" ht="78.75">
      <c r="A198" s="663" t="s">
        <v>1295</v>
      </c>
      <c r="B198" s="1082" t="s">
        <v>824</v>
      </c>
      <c r="C198" s="1102"/>
      <c r="D198" s="1103"/>
      <c r="E198" s="1046"/>
      <c r="F198" s="1047"/>
    </row>
    <row r="199" spans="1:11" s="1029" customFormat="1">
      <c r="A199" s="667"/>
      <c r="B199" s="1082" t="s">
        <v>671</v>
      </c>
      <c r="C199" s="597" t="s">
        <v>5</v>
      </c>
      <c r="D199" s="1256">
        <v>230</v>
      </c>
      <c r="E199" s="1177"/>
      <c r="F199" s="1178">
        <f>D199*E199</f>
        <v>0</v>
      </c>
    </row>
    <row r="200" spans="1:11" s="1029" customFormat="1" ht="12.75">
      <c r="A200" s="627" t="s">
        <v>1282</v>
      </c>
      <c r="B200" s="628" t="s">
        <v>1296</v>
      </c>
      <c r="C200" s="446"/>
      <c r="D200" s="446"/>
      <c r="E200" s="302"/>
      <c r="F200" s="303">
        <f>SUM(F138:F199)</f>
        <v>0</v>
      </c>
      <c r="G200" s="1183"/>
      <c r="H200" s="1183"/>
    </row>
    <row r="201" spans="1:11" s="1029" customFormat="1">
      <c r="A201" s="1187"/>
      <c r="B201" s="1213"/>
      <c r="C201" s="1195"/>
      <c r="D201" s="1196"/>
      <c r="E201" s="1197"/>
    </row>
    <row r="202" spans="1:11" s="1029" customFormat="1" ht="12.75">
      <c r="A202" s="627" t="s">
        <v>1289</v>
      </c>
      <c r="B202" s="674" t="s">
        <v>157</v>
      </c>
      <c r="C202" s="675"/>
      <c r="D202" s="675"/>
      <c r="E202" s="675"/>
      <c r="F202" s="810"/>
    </row>
    <row r="203" spans="1:11" s="1029" customFormat="1">
      <c r="A203" s="1187"/>
      <c r="B203" s="1213"/>
      <c r="C203" s="1195"/>
      <c r="D203" s="1196"/>
      <c r="E203" s="1197"/>
    </row>
    <row r="204" spans="1:11" s="1029" customFormat="1" ht="67.5">
      <c r="A204" s="651" t="s">
        <v>1298</v>
      </c>
      <c r="B204" s="1082" t="s">
        <v>875</v>
      </c>
      <c r="C204" s="1281"/>
      <c r="D204" s="1282"/>
      <c r="E204" s="1198"/>
      <c r="F204" s="1199"/>
      <c r="K204" s="318"/>
    </row>
    <row r="205" spans="1:11" s="1029" customFormat="1" ht="12.75">
      <c r="A205" s="651"/>
      <c r="B205" s="1082" t="s">
        <v>853</v>
      </c>
      <c r="C205" s="597" t="s">
        <v>1243</v>
      </c>
      <c r="D205" s="1245">
        <f>D51</f>
        <v>4845</v>
      </c>
      <c r="E205" s="1214"/>
      <c r="F205" s="1178">
        <f>D205*E205</f>
        <v>0</v>
      </c>
      <c r="K205" s="318"/>
    </row>
    <row r="206" spans="1:11" s="1029" customFormat="1" ht="12.75">
      <c r="A206" s="651"/>
      <c r="B206" s="1082" t="s">
        <v>854</v>
      </c>
      <c r="C206" s="597" t="s">
        <v>1243</v>
      </c>
      <c r="D206" s="1245">
        <f>D52</f>
        <v>2583</v>
      </c>
      <c r="E206" s="1214"/>
      <c r="F206" s="1178">
        <f>D206*E206</f>
        <v>0</v>
      </c>
      <c r="K206" s="318"/>
    </row>
    <row r="207" spans="1:11" s="1029" customFormat="1" ht="12.75">
      <c r="A207" s="651"/>
      <c r="B207" s="1082" t="s">
        <v>855</v>
      </c>
      <c r="C207" s="597" t="s">
        <v>1243</v>
      </c>
      <c r="D207" s="1245">
        <f>D53</f>
        <v>127</v>
      </c>
      <c r="E207" s="1214"/>
      <c r="F207" s="1178">
        <f>D207*E207</f>
        <v>0</v>
      </c>
      <c r="K207" s="318"/>
    </row>
    <row r="208" spans="1:11" s="1029" customFormat="1" ht="12.75">
      <c r="A208" s="651"/>
      <c r="B208" s="1082" t="s">
        <v>671</v>
      </c>
      <c r="C208" s="597" t="s">
        <v>1243</v>
      </c>
      <c r="D208" s="1245">
        <f>D54</f>
        <v>8950</v>
      </c>
      <c r="E208" s="1214"/>
      <c r="F208" s="1178">
        <f>D208*E208</f>
        <v>0</v>
      </c>
      <c r="K208" s="318"/>
    </row>
    <row r="209" spans="1:11" s="1029" customFormat="1" ht="12.75">
      <c r="A209" s="651"/>
      <c r="B209" s="1082" t="s">
        <v>856</v>
      </c>
      <c r="C209" s="597" t="s">
        <v>1243</v>
      </c>
      <c r="D209" s="1245">
        <f>D55</f>
        <v>1125</v>
      </c>
      <c r="E209" s="1214"/>
      <c r="F209" s="1178">
        <f>D209*E209</f>
        <v>0</v>
      </c>
      <c r="K209" s="318"/>
    </row>
    <row r="210" spans="1:11" s="1029" customFormat="1" ht="12.75">
      <c r="A210" s="1283" t="s">
        <v>1289</v>
      </c>
      <c r="B210" s="628" t="s">
        <v>1297</v>
      </c>
      <c r="C210" s="446"/>
      <c r="D210" s="446"/>
      <c r="E210" s="302"/>
      <c r="F210" s="303">
        <f>SUM(F204:F209)</f>
        <v>0</v>
      </c>
      <c r="G210" s="1183"/>
    </row>
    <row r="211" spans="1:11" s="1029" customFormat="1">
      <c r="A211" s="1268"/>
      <c r="B211" s="1164"/>
      <c r="C211" s="1252"/>
      <c r="D211" s="1244"/>
      <c r="E211" s="1175"/>
    </row>
    <row r="212" spans="1:11" s="1029" customFormat="1">
      <c r="A212" s="1284"/>
      <c r="B212" s="1160" t="s">
        <v>148</v>
      </c>
      <c r="C212" s="1285"/>
      <c r="D212" s="1286"/>
      <c r="E212" s="1190"/>
    </row>
    <row r="213" spans="1:11" s="1029" customFormat="1">
      <c r="A213" s="1284"/>
      <c r="B213" s="1160"/>
      <c r="C213" s="1287"/>
      <c r="D213" s="1288"/>
      <c r="E213" s="1215"/>
    </row>
    <row r="214" spans="1:11" s="1029" customFormat="1">
      <c r="A214" s="1284" t="s">
        <v>709</v>
      </c>
      <c r="B214" s="1289" t="s">
        <v>151</v>
      </c>
      <c r="C214" s="1290"/>
      <c r="D214" s="1291"/>
      <c r="E214" s="1216"/>
      <c r="F214" s="1216">
        <f>F61</f>
        <v>0</v>
      </c>
      <c r="G214" s="1217"/>
    </row>
    <row r="215" spans="1:11" s="1029" customFormat="1">
      <c r="A215" s="1284" t="s">
        <v>710</v>
      </c>
      <c r="B215" s="1157" t="s">
        <v>152</v>
      </c>
      <c r="C215" s="1290"/>
      <c r="D215" s="1291"/>
      <c r="E215" s="1216"/>
      <c r="F215" s="1216">
        <f>F99</f>
        <v>0</v>
      </c>
    </row>
    <row r="216" spans="1:11" s="1029" customFormat="1">
      <c r="A216" s="1284" t="s">
        <v>711</v>
      </c>
      <c r="B216" s="1289" t="s">
        <v>257</v>
      </c>
      <c r="C216" s="1289"/>
      <c r="D216" s="1289"/>
      <c r="E216" s="1216"/>
      <c r="F216" s="1216">
        <f>F109</f>
        <v>0</v>
      </c>
    </row>
    <row r="217" spans="1:11" s="1029" customFormat="1">
      <c r="A217" s="1284" t="s">
        <v>1273</v>
      </c>
      <c r="B217" s="1084" t="s">
        <v>258</v>
      </c>
      <c r="C217" s="1290"/>
      <c r="D217" s="1291"/>
      <c r="E217" s="1197"/>
      <c r="F217" s="1197">
        <f>F125</f>
        <v>0</v>
      </c>
    </row>
    <row r="218" spans="1:11" s="1029" customFormat="1">
      <c r="A218" s="1284" t="s">
        <v>1278</v>
      </c>
      <c r="B218" s="1157" t="s">
        <v>259</v>
      </c>
      <c r="C218" s="1290"/>
      <c r="D218" s="1291"/>
      <c r="E218" s="1216"/>
      <c r="F218" s="1216">
        <f>F135</f>
        <v>0</v>
      </c>
    </row>
    <row r="219" spans="1:11" s="1029" customFormat="1">
      <c r="A219" s="1284" t="s">
        <v>1282</v>
      </c>
      <c r="B219" s="1157" t="s">
        <v>260</v>
      </c>
      <c r="C219" s="1290"/>
      <c r="D219" s="1291"/>
      <c r="E219" s="1216"/>
      <c r="F219" s="1216">
        <f>F200</f>
        <v>0</v>
      </c>
    </row>
    <row r="220" spans="1:11" s="1029" customFormat="1">
      <c r="A220" s="1284" t="s">
        <v>1289</v>
      </c>
      <c r="B220" s="1289" t="s">
        <v>157</v>
      </c>
      <c r="C220" s="1290"/>
      <c r="D220" s="1291"/>
      <c r="E220" s="1216"/>
      <c r="F220" s="1216">
        <f>F210</f>
        <v>0</v>
      </c>
    </row>
    <row r="221" spans="1:11" s="1029" customFormat="1">
      <c r="A221" s="1284"/>
      <c r="B221" s="1289"/>
      <c r="C221" s="1290"/>
      <c r="D221" s="1291"/>
      <c r="E221" s="1216"/>
      <c r="F221" s="1216"/>
    </row>
    <row r="222" spans="1:11" s="1029" customFormat="1">
      <c r="A222" s="1284"/>
      <c r="B222" s="1160" t="s">
        <v>0</v>
      </c>
      <c r="C222" s="1290"/>
      <c r="D222" s="1291"/>
      <c r="E222" s="1216"/>
      <c r="F222" s="1216">
        <f>SUM(F214:F220)</f>
        <v>0</v>
      </c>
      <c r="H222" s="1200"/>
    </row>
    <row r="223" spans="1:11" s="1029" customFormat="1">
      <c r="A223" s="1284"/>
      <c r="B223" s="1160" t="s">
        <v>261</v>
      </c>
      <c r="C223" s="1290"/>
      <c r="D223" s="1291"/>
      <c r="E223" s="1216"/>
      <c r="F223" s="1216">
        <f>F222*0.25</f>
        <v>0</v>
      </c>
    </row>
    <row r="224" spans="1:11" s="1029" customFormat="1">
      <c r="A224" s="1284"/>
      <c r="B224" s="1292"/>
      <c r="C224" s="1290"/>
      <c r="D224" s="1291"/>
      <c r="E224" s="1218"/>
      <c r="F224" s="1218"/>
    </row>
    <row r="225" spans="1:6" s="1029" customFormat="1">
      <c r="A225" s="1284"/>
      <c r="B225" s="1160" t="s">
        <v>244</v>
      </c>
      <c r="C225" s="1285"/>
      <c r="D225" s="1286"/>
      <c r="E225" s="1196"/>
      <c r="F225" s="1196">
        <f>F222+F223</f>
        <v>0</v>
      </c>
    </row>
    <row r="226" spans="1:6" s="1029" customFormat="1">
      <c r="A226" s="1284"/>
      <c r="B226" s="1292"/>
      <c r="C226" s="1291"/>
      <c r="D226" s="1291"/>
      <c r="E226" s="1218"/>
    </row>
    <row r="227" spans="1:6" s="1029" customFormat="1">
      <c r="A227" s="1284"/>
      <c r="B227" s="1292"/>
      <c r="C227" s="1291"/>
      <c r="D227" s="1291"/>
      <c r="E227" s="1218"/>
    </row>
  </sheetData>
  <sheetProtection algorithmName="SHA-512" hashValue="J+fRcCT0A2O6S/67EHn12HxwZpLwFDJuylKiQWNf8uEwuhjQLSYimzfBTggX7HifHxkewRTX9+ifyxd82fqflA==" saltValue="PhPoTgrsV9Fa4oOR036oUw==" spinCount="100000" sheet="1" objects="1" scenarios="1"/>
  <protectedRanges>
    <protectedRange sqref="E3" name="Range1_1_1_1_1"/>
  </protectedRanges>
  <mergeCells count="72">
    <mergeCell ref="A1:F1"/>
    <mergeCell ref="B38:F38"/>
    <mergeCell ref="B39:F39"/>
    <mergeCell ref="A40:A41"/>
    <mergeCell ref="B6:C6"/>
    <mergeCell ref="A26:F26"/>
    <mergeCell ref="A27:F27"/>
    <mergeCell ref="A28:F28"/>
    <mergeCell ref="A29:F29"/>
    <mergeCell ref="A30:F30"/>
    <mergeCell ref="A31:F31"/>
    <mergeCell ref="A32:F32"/>
    <mergeCell ref="A33:F33"/>
    <mergeCell ref="A34:F34"/>
    <mergeCell ref="A35:F35"/>
    <mergeCell ref="A36:F36"/>
    <mergeCell ref="A56:A57"/>
    <mergeCell ref="A59:A60"/>
    <mergeCell ref="B63:F63"/>
    <mergeCell ref="A42:A47"/>
    <mergeCell ref="A48:A49"/>
    <mergeCell ref="A50:A55"/>
    <mergeCell ref="A77:A82"/>
    <mergeCell ref="A83:A87"/>
    <mergeCell ref="A88:A93"/>
    <mergeCell ref="A65:A70"/>
    <mergeCell ref="A71:A76"/>
    <mergeCell ref="A106:A108"/>
    <mergeCell ref="B109:C109"/>
    <mergeCell ref="B111:F111"/>
    <mergeCell ref="A113:A118"/>
    <mergeCell ref="A94:A98"/>
    <mergeCell ref="B101:F101"/>
    <mergeCell ref="A102:A105"/>
    <mergeCell ref="A146:A152"/>
    <mergeCell ref="B127:F127"/>
    <mergeCell ref="A129:A131"/>
    <mergeCell ref="A132:A134"/>
    <mergeCell ref="A119:A121"/>
    <mergeCell ref="A122:A124"/>
    <mergeCell ref="A22:F22"/>
    <mergeCell ref="A8:F8"/>
    <mergeCell ref="A204:A209"/>
    <mergeCell ref="B202:F202"/>
    <mergeCell ref="A192:A194"/>
    <mergeCell ref="A195:A197"/>
    <mergeCell ref="A198:A199"/>
    <mergeCell ref="A179:A187"/>
    <mergeCell ref="A188:A189"/>
    <mergeCell ref="A190:A191"/>
    <mergeCell ref="A165:A171"/>
    <mergeCell ref="A172:A178"/>
    <mergeCell ref="A153:A159"/>
    <mergeCell ref="A160:A164"/>
    <mergeCell ref="B137:F137"/>
    <mergeCell ref="A139:A145"/>
    <mergeCell ref="A23:F23"/>
    <mergeCell ref="A24:F24"/>
    <mergeCell ref="A25:F25"/>
    <mergeCell ref="A9:F9"/>
    <mergeCell ref="A10:F10"/>
    <mergeCell ref="A11:F11"/>
    <mergeCell ref="A12:F12"/>
    <mergeCell ref="A13:F13"/>
    <mergeCell ref="A14:F14"/>
    <mergeCell ref="A15:F15"/>
    <mergeCell ref="A16:F16"/>
    <mergeCell ref="A18:F18"/>
    <mergeCell ref="A17:F17"/>
    <mergeCell ref="A19:F19"/>
    <mergeCell ref="A20:F20"/>
    <mergeCell ref="A21:F21"/>
  </mergeCells>
  <pageMargins left="0.7" right="0.7" top="0.75" bottom="0.75" header="0.3" footer="0.3"/>
  <pageSetup paperSize="9" scale="70" fitToHeight="0" orientation="portrait" r:id="rId1"/>
  <rowBreaks count="3" manualBreakCount="3">
    <brk id="37" max="6" man="1"/>
    <brk id="145" max="6" man="1"/>
    <brk id="187"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J398"/>
  <sheetViews>
    <sheetView view="pageBreakPreview" zoomScaleNormal="115" zoomScaleSheetLayoutView="100" workbookViewId="0">
      <selection activeCell="I7" sqref="I7"/>
    </sheetView>
  </sheetViews>
  <sheetFormatPr defaultRowHeight="11.25"/>
  <cols>
    <col min="1" max="1" width="10.7109375" style="76" customWidth="1"/>
    <col min="2" max="2" width="62.7109375" style="76" customWidth="1"/>
    <col min="3" max="5" width="12.7109375" style="76" customWidth="1"/>
    <col min="6" max="6" width="12.7109375" style="123" customWidth="1"/>
    <col min="7" max="16384" width="9.140625" style="76"/>
  </cols>
  <sheetData>
    <row r="1" spans="1:8" ht="15">
      <c r="A1" s="73" t="s">
        <v>1715</v>
      </c>
      <c r="B1" s="73"/>
      <c r="C1" s="73"/>
      <c r="D1" s="73"/>
      <c r="E1" s="73"/>
      <c r="F1" s="73"/>
    </row>
    <row r="2" spans="1:8">
      <c r="A2" s="393" t="s">
        <v>994</v>
      </c>
      <c r="B2" s="393" t="s">
        <v>987</v>
      </c>
      <c r="C2" s="393" t="s">
        <v>1009</v>
      </c>
      <c r="D2" s="393" t="s">
        <v>1092</v>
      </c>
      <c r="E2" s="394" t="s">
        <v>1093</v>
      </c>
      <c r="F2" s="394" t="s">
        <v>1094</v>
      </c>
    </row>
    <row r="3" spans="1:8" ht="33.75">
      <c r="A3" s="545" t="s">
        <v>1095</v>
      </c>
      <c r="B3" s="546" t="s">
        <v>1096</v>
      </c>
      <c r="C3" s="546" t="s">
        <v>1097</v>
      </c>
      <c r="D3" s="547" t="s">
        <v>570</v>
      </c>
      <c r="E3" s="548" t="s">
        <v>1098</v>
      </c>
      <c r="F3" s="548" t="s">
        <v>1099</v>
      </c>
    </row>
    <row r="6" spans="1:8" ht="12.75">
      <c r="A6" s="88" t="s">
        <v>1356</v>
      </c>
      <c r="B6" s="674" t="s">
        <v>151</v>
      </c>
      <c r="C6" s="675"/>
      <c r="D6" s="675"/>
      <c r="E6" s="675"/>
      <c r="F6" s="810"/>
      <c r="G6" s="123"/>
      <c r="H6" s="123"/>
    </row>
    <row r="7" spans="1:8" s="1029" customFormat="1" ht="135">
      <c r="A7" s="1059" t="s">
        <v>1357</v>
      </c>
      <c r="B7" s="1060" t="s">
        <v>1299</v>
      </c>
      <c r="C7" s="1061"/>
      <c r="D7" s="1062"/>
      <c r="E7" s="11"/>
      <c r="F7" s="1028"/>
    </row>
    <row r="8" spans="1:8" s="1029" customFormat="1" ht="12.75">
      <c r="A8" s="1059"/>
      <c r="B8" s="1063" t="s">
        <v>853</v>
      </c>
      <c r="C8" s="597" t="s">
        <v>1242</v>
      </c>
      <c r="D8" s="1064">
        <v>16</v>
      </c>
      <c r="E8" s="19"/>
      <c r="F8" s="18">
        <f t="shared" ref="F8:F15" si="0">D8*E8</f>
        <v>0</v>
      </c>
    </row>
    <row r="9" spans="1:8" s="1031" customFormat="1" ht="12.75">
      <c r="A9" s="1059"/>
      <c r="B9" s="1063" t="s">
        <v>914</v>
      </c>
      <c r="C9" s="597" t="s">
        <v>1242</v>
      </c>
      <c r="D9" s="1064">
        <v>80</v>
      </c>
      <c r="E9" s="19"/>
      <c r="F9" s="18">
        <f>D9*E9</f>
        <v>0</v>
      </c>
    </row>
    <row r="10" spans="1:8" s="1029" customFormat="1" ht="12.75">
      <c r="A10" s="1059"/>
      <c r="B10" s="1063" t="s">
        <v>675</v>
      </c>
      <c r="C10" s="597" t="s">
        <v>1242</v>
      </c>
      <c r="D10" s="1064">
        <v>133</v>
      </c>
      <c r="E10" s="19"/>
      <c r="F10" s="18">
        <f t="shared" si="0"/>
        <v>0</v>
      </c>
    </row>
    <row r="11" spans="1:8" s="1029" customFormat="1" ht="12.75">
      <c r="A11" s="1059"/>
      <c r="B11" s="1063" t="s">
        <v>915</v>
      </c>
      <c r="C11" s="597" t="s">
        <v>1242</v>
      </c>
      <c r="D11" s="1064">
        <v>163</v>
      </c>
      <c r="E11" s="19"/>
      <c r="F11" s="18">
        <f t="shared" si="0"/>
        <v>0</v>
      </c>
    </row>
    <row r="12" spans="1:8" s="1029" customFormat="1" ht="12.75">
      <c r="A12" s="1059"/>
      <c r="B12" s="1063" t="s">
        <v>671</v>
      </c>
      <c r="C12" s="597" t="s">
        <v>1242</v>
      </c>
      <c r="D12" s="1064">
        <v>115</v>
      </c>
      <c r="E12" s="19"/>
      <c r="F12" s="18">
        <f t="shared" si="0"/>
        <v>0</v>
      </c>
    </row>
    <row r="13" spans="1:8" s="1029" customFormat="1" ht="15">
      <c r="A13" s="1059"/>
      <c r="B13" s="1063" t="s">
        <v>916</v>
      </c>
      <c r="C13" s="597" t="s">
        <v>1138</v>
      </c>
      <c r="D13" s="1064">
        <v>642</v>
      </c>
      <c r="E13" s="19"/>
      <c r="F13" s="18">
        <f t="shared" si="0"/>
        <v>0</v>
      </c>
    </row>
    <row r="14" spans="1:8" s="1029" customFormat="1" ht="15">
      <c r="A14" s="1059"/>
      <c r="B14" s="1063" t="s">
        <v>917</v>
      </c>
      <c r="C14" s="597" t="s">
        <v>1138</v>
      </c>
      <c r="D14" s="1064">
        <v>230</v>
      </c>
      <c r="E14" s="19"/>
      <c r="F14" s="18">
        <f t="shared" si="0"/>
        <v>0</v>
      </c>
    </row>
    <row r="15" spans="1:8" s="1029" customFormat="1" ht="15">
      <c r="A15" s="1059"/>
      <c r="B15" s="1063" t="s">
        <v>856</v>
      </c>
      <c r="C15" s="597" t="s">
        <v>1138</v>
      </c>
      <c r="D15" s="1064">
        <v>50</v>
      </c>
      <c r="E15" s="19"/>
      <c r="F15" s="18">
        <f t="shared" si="0"/>
        <v>0</v>
      </c>
    </row>
    <row r="16" spans="1:8" s="1033" customFormat="1" ht="12.75">
      <c r="A16" s="627" t="s">
        <v>1356</v>
      </c>
      <c r="B16" s="628" t="s">
        <v>1358</v>
      </c>
      <c r="C16" s="446"/>
      <c r="D16" s="446"/>
      <c r="E16" s="302"/>
      <c r="F16" s="1032">
        <f>SUM(F7:F15)</f>
        <v>0</v>
      </c>
    </row>
    <row r="17" spans="1:10" s="1033" customFormat="1">
      <c r="A17" s="715"/>
      <c r="B17" s="731"/>
      <c r="C17" s="1065"/>
      <c r="D17" s="1062"/>
      <c r="E17" s="11"/>
      <c r="F17" s="1034"/>
    </row>
    <row r="18" spans="1:10" s="1033" customFormat="1" ht="12.75">
      <c r="A18" s="627" t="s">
        <v>1359</v>
      </c>
      <c r="B18" s="628" t="s">
        <v>152</v>
      </c>
      <c r="C18" s="446"/>
      <c r="D18" s="446"/>
      <c r="E18" s="302"/>
      <c r="F18" s="1035"/>
    </row>
    <row r="19" spans="1:10" s="1033" customFormat="1" ht="175.5" customHeight="1">
      <c r="A19" s="1059" t="s">
        <v>1360</v>
      </c>
      <c r="B19" s="1066" t="s">
        <v>1300</v>
      </c>
      <c r="C19" s="1065"/>
      <c r="D19" s="1062"/>
      <c r="E19" s="11"/>
      <c r="F19" s="1034"/>
    </row>
    <row r="20" spans="1:10" s="1038" customFormat="1" ht="12.75">
      <c r="A20" s="1059"/>
      <c r="B20" s="1067" t="s">
        <v>853</v>
      </c>
      <c r="C20" s="1068" t="s">
        <v>1247</v>
      </c>
      <c r="D20" s="1069">
        <v>15</v>
      </c>
      <c r="E20" s="19"/>
      <c r="F20" s="57">
        <f t="shared" ref="F20:F27" si="1">D20*E20</f>
        <v>0</v>
      </c>
      <c r="G20" s="1036"/>
      <c r="H20" s="1037"/>
      <c r="I20" s="1037"/>
      <c r="J20" s="1037"/>
    </row>
    <row r="21" spans="1:10" s="1033" customFormat="1" ht="12.75">
      <c r="A21" s="1059"/>
      <c r="B21" s="1067" t="s">
        <v>914</v>
      </c>
      <c r="C21" s="1068" t="s">
        <v>1247</v>
      </c>
      <c r="D21" s="1069">
        <f>85*1.2*1</f>
        <v>102</v>
      </c>
      <c r="E21" s="19"/>
      <c r="F21" s="57">
        <f t="shared" si="1"/>
        <v>0</v>
      </c>
    </row>
    <row r="22" spans="1:10" s="1038" customFormat="1" ht="12.75">
      <c r="A22" s="1059"/>
      <c r="B22" s="1067" t="s">
        <v>675</v>
      </c>
      <c r="C22" s="1068" t="s">
        <v>1247</v>
      </c>
      <c r="D22" s="1069">
        <v>10</v>
      </c>
      <c r="E22" s="19"/>
      <c r="F22" s="57">
        <f t="shared" si="1"/>
        <v>0</v>
      </c>
    </row>
    <row r="23" spans="1:10" s="1038" customFormat="1" ht="12.75">
      <c r="A23" s="1059"/>
      <c r="B23" s="1067" t="s">
        <v>915</v>
      </c>
      <c r="C23" s="1068" t="s">
        <v>1247</v>
      </c>
      <c r="D23" s="1069">
        <v>12</v>
      </c>
      <c r="E23" s="19"/>
      <c r="F23" s="57">
        <f t="shared" si="1"/>
        <v>0</v>
      </c>
    </row>
    <row r="24" spans="1:10" s="1038" customFormat="1" ht="12.75">
      <c r="A24" s="1059"/>
      <c r="B24" s="1067" t="s">
        <v>671</v>
      </c>
      <c r="C24" s="1068" t="s">
        <v>1247</v>
      </c>
      <c r="D24" s="1069">
        <v>10</v>
      </c>
      <c r="E24" s="19"/>
      <c r="F24" s="57">
        <f t="shared" si="1"/>
        <v>0</v>
      </c>
    </row>
    <row r="25" spans="1:10" s="1033" customFormat="1" ht="12.75">
      <c r="A25" s="1059"/>
      <c r="B25" s="1067" t="s">
        <v>916</v>
      </c>
      <c r="C25" s="1068" t="s">
        <v>1247</v>
      </c>
      <c r="D25" s="1069">
        <f>[1]Dokaznica!G179+[1]Dokaznica!G196</f>
        <v>204</v>
      </c>
      <c r="E25" s="19"/>
      <c r="F25" s="57">
        <f t="shared" si="1"/>
        <v>0</v>
      </c>
    </row>
    <row r="26" spans="1:10" s="1038" customFormat="1" ht="12.75">
      <c r="A26" s="1059"/>
      <c r="B26" s="1067" t="s">
        <v>917</v>
      </c>
      <c r="C26" s="1068" t="s">
        <v>1247</v>
      </c>
      <c r="D26" s="1069">
        <v>20</v>
      </c>
      <c r="E26" s="19"/>
      <c r="F26" s="57">
        <f t="shared" si="1"/>
        <v>0</v>
      </c>
    </row>
    <row r="27" spans="1:10" s="1038" customFormat="1" ht="12.75">
      <c r="A27" s="1059"/>
      <c r="B27" s="1067" t="s">
        <v>856</v>
      </c>
      <c r="C27" s="1068" t="s">
        <v>1247</v>
      </c>
      <c r="D27" s="1069">
        <v>15</v>
      </c>
      <c r="E27" s="19"/>
      <c r="F27" s="57">
        <f t="shared" si="1"/>
        <v>0</v>
      </c>
    </row>
    <row r="28" spans="1:10" s="1033" customFormat="1">
      <c r="A28" s="715"/>
      <c r="B28" s="1070"/>
      <c r="C28" s="616"/>
      <c r="D28" s="1071"/>
      <c r="E28" s="10"/>
      <c r="F28" s="12"/>
    </row>
    <row r="29" spans="1:10" s="1033" customFormat="1" ht="45">
      <c r="A29" s="1072" t="s">
        <v>1361</v>
      </c>
      <c r="B29" s="1073" t="s">
        <v>1301</v>
      </c>
      <c r="C29" s="1074"/>
      <c r="D29" s="1075"/>
      <c r="E29" s="20"/>
      <c r="F29" s="21"/>
    </row>
    <row r="30" spans="1:10" s="1033" customFormat="1" ht="15">
      <c r="A30" s="1076"/>
      <c r="B30" s="1063" t="s">
        <v>675</v>
      </c>
      <c r="C30" s="597" t="s">
        <v>1302</v>
      </c>
      <c r="D30" s="1077">
        <f>5.7*4.5*2.65</f>
        <v>67.972499999999997</v>
      </c>
      <c r="E30" s="19"/>
      <c r="F30" s="18">
        <f>D30*E30</f>
        <v>0</v>
      </c>
    </row>
    <row r="31" spans="1:10" s="1033" customFormat="1" ht="56.25">
      <c r="A31" s="586" t="s">
        <v>1362</v>
      </c>
      <c r="B31" s="1078" t="s">
        <v>1303</v>
      </c>
      <c r="C31" s="616"/>
      <c r="D31" s="1061"/>
      <c r="E31" s="10"/>
      <c r="F31" s="11"/>
    </row>
    <row r="32" spans="1:10" s="1033" customFormat="1">
      <c r="A32" s="590"/>
      <c r="B32" s="1063" t="s">
        <v>853</v>
      </c>
      <c r="C32" s="597" t="s">
        <v>3</v>
      </c>
      <c r="D32" s="1069">
        <v>10</v>
      </c>
      <c r="E32" s="19"/>
      <c r="F32" s="18">
        <f t="shared" ref="F32:F39" si="2">D32*E32</f>
        <v>0</v>
      </c>
    </row>
    <row r="33" spans="1:6" s="1033" customFormat="1">
      <c r="A33" s="590"/>
      <c r="B33" s="1063" t="s">
        <v>914</v>
      </c>
      <c r="C33" s="597" t="s">
        <v>3</v>
      </c>
      <c r="D33" s="1069">
        <f>85*1</f>
        <v>85</v>
      </c>
      <c r="E33" s="19"/>
      <c r="F33" s="18">
        <f t="shared" si="2"/>
        <v>0</v>
      </c>
    </row>
    <row r="34" spans="1:6" s="1033" customFormat="1">
      <c r="A34" s="590"/>
      <c r="B34" s="1063" t="s">
        <v>675</v>
      </c>
      <c r="C34" s="597" t="s">
        <v>3</v>
      </c>
      <c r="D34" s="1069">
        <v>5</v>
      </c>
      <c r="E34" s="19"/>
      <c r="F34" s="18">
        <f t="shared" si="2"/>
        <v>0</v>
      </c>
    </row>
    <row r="35" spans="1:6" s="1033" customFormat="1">
      <c r="A35" s="590"/>
      <c r="B35" s="1063" t="s">
        <v>915</v>
      </c>
      <c r="C35" s="597" t="s">
        <v>3</v>
      </c>
      <c r="D35" s="1069">
        <v>7</v>
      </c>
      <c r="E35" s="19"/>
      <c r="F35" s="18">
        <f t="shared" si="2"/>
        <v>0</v>
      </c>
    </row>
    <row r="36" spans="1:6" s="1033" customFormat="1">
      <c r="A36" s="590"/>
      <c r="B36" s="1063" t="s">
        <v>671</v>
      </c>
      <c r="C36" s="597" t="s">
        <v>3</v>
      </c>
      <c r="D36" s="1069">
        <v>10</v>
      </c>
      <c r="E36" s="19"/>
      <c r="F36" s="18">
        <f t="shared" si="2"/>
        <v>0</v>
      </c>
    </row>
    <row r="37" spans="1:6" s="1033" customFormat="1">
      <c r="A37" s="590"/>
      <c r="B37" s="1063" t="s">
        <v>916</v>
      </c>
      <c r="C37" s="597" t="s">
        <v>3</v>
      </c>
      <c r="D37" s="1069">
        <f>[1]Dokaznica!G182+[1]Dokaznica!G199</f>
        <v>22.5</v>
      </c>
      <c r="E37" s="19"/>
      <c r="F37" s="18">
        <f t="shared" si="2"/>
        <v>0</v>
      </c>
    </row>
    <row r="38" spans="1:6" s="1033" customFormat="1">
      <c r="A38" s="590"/>
      <c r="B38" s="1063" t="s">
        <v>917</v>
      </c>
      <c r="C38" s="597" t="s">
        <v>3</v>
      </c>
      <c r="D38" s="1069">
        <v>5</v>
      </c>
      <c r="E38" s="19"/>
      <c r="F38" s="18">
        <f t="shared" si="2"/>
        <v>0</v>
      </c>
    </row>
    <row r="39" spans="1:6" s="1033" customFormat="1">
      <c r="A39" s="599"/>
      <c r="B39" s="1063" t="s">
        <v>856</v>
      </c>
      <c r="C39" s="597" t="s">
        <v>3</v>
      </c>
      <c r="D39" s="1069">
        <v>5</v>
      </c>
      <c r="E39" s="19"/>
      <c r="F39" s="18">
        <f t="shared" si="2"/>
        <v>0</v>
      </c>
    </row>
    <row r="40" spans="1:6" s="1033" customFormat="1" ht="33.75">
      <c r="A40" s="651" t="s">
        <v>1363</v>
      </c>
      <c r="B40" s="1079" t="s">
        <v>1304</v>
      </c>
      <c r="C40" s="597"/>
      <c r="D40" s="1080"/>
      <c r="E40" s="17"/>
      <c r="F40" s="18"/>
    </row>
    <row r="41" spans="1:6" s="1033" customFormat="1">
      <c r="A41" s="651"/>
      <c r="B41" s="1063" t="s">
        <v>675</v>
      </c>
      <c r="C41" s="597" t="s">
        <v>3</v>
      </c>
      <c r="D41" s="1077">
        <f>5.2*4</f>
        <v>20.8</v>
      </c>
      <c r="E41" s="19"/>
      <c r="F41" s="18">
        <f>D41*E41</f>
        <v>0</v>
      </c>
    </row>
    <row r="42" spans="1:6" s="1033" customFormat="1" ht="67.5">
      <c r="A42" s="651" t="s">
        <v>1364</v>
      </c>
      <c r="B42" s="1081" t="s">
        <v>1305</v>
      </c>
      <c r="C42" s="616"/>
      <c r="D42" s="1061"/>
      <c r="E42" s="10"/>
      <c r="F42" s="11"/>
    </row>
    <row r="43" spans="1:6" s="1033" customFormat="1" ht="12.75">
      <c r="A43" s="651"/>
      <c r="B43" s="1063" t="s">
        <v>853</v>
      </c>
      <c r="C43" s="597" t="s">
        <v>1247</v>
      </c>
      <c r="D43" s="1069">
        <v>5</v>
      </c>
      <c r="E43" s="19"/>
      <c r="F43" s="18">
        <f t="shared" ref="F43:F50" si="3">D43*E43</f>
        <v>0</v>
      </c>
    </row>
    <row r="44" spans="1:6" s="1033" customFormat="1" ht="12.75">
      <c r="A44" s="651"/>
      <c r="B44" s="1063" t="s">
        <v>914</v>
      </c>
      <c r="C44" s="597" t="s">
        <v>1247</v>
      </c>
      <c r="D44" s="1069">
        <f>85*1*0.1</f>
        <v>8.5</v>
      </c>
      <c r="E44" s="19"/>
      <c r="F44" s="18">
        <f t="shared" si="3"/>
        <v>0</v>
      </c>
    </row>
    <row r="45" spans="1:6" s="1033" customFormat="1" ht="12.75">
      <c r="A45" s="651"/>
      <c r="B45" s="1063" t="s">
        <v>675</v>
      </c>
      <c r="C45" s="597" t="s">
        <v>1247</v>
      </c>
      <c r="D45" s="1069">
        <v>10</v>
      </c>
      <c r="E45" s="19"/>
      <c r="F45" s="18">
        <f t="shared" si="3"/>
        <v>0</v>
      </c>
    </row>
    <row r="46" spans="1:6" s="1033" customFormat="1" ht="12.75">
      <c r="A46" s="651"/>
      <c r="B46" s="1063" t="s">
        <v>915</v>
      </c>
      <c r="C46" s="597" t="s">
        <v>1247</v>
      </c>
      <c r="D46" s="1069">
        <v>7</v>
      </c>
      <c r="E46" s="19"/>
      <c r="F46" s="18">
        <f t="shared" si="3"/>
        <v>0</v>
      </c>
    </row>
    <row r="47" spans="1:6" s="1033" customFormat="1" ht="12.75">
      <c r="A47" s="651"/>
      <c r="B47" s="1063" t="s">
        <v>671</v>
      </c>
      <c r="C47" s="597" t="s">
        <v>1247</v>
      </c>
      <c r="D47" s="1069">
        <v>10</v>
      </c>
      <c r="E47" s="19"/>
      <c r="F47" s="18">
        <f t="shared" si="3"/>
        <v>0</v>
      </c>
    </row>
    <row r="48" spans="1:6" s="1033" customFormat="1" ht="12.75">
      <c r="A48" s="651"/>
      <c r="B48" s="1063" t="s">
        <v>916</v>
      </c>
      <c r="C48" s="597" t="s">
        <v>1247</v>
      </c>
      <c r="D48" s="1069">
        <f>[1]Dokaznica!G185+[1]Dokaznica!G202</f>
        <v>76</v>
      </c>
      <c r="E48" s="19"/>
      <c r="F48" s="18">
        <f t="shared" si="3"/>
        <v>0</v>
      </c>
    </row>
    <row r="49" spans="1:6" s="1033" customFormat="1" ht="12.75">
      <c r="A49" s="651"/>
      <c r="B49" s="1063" t="s">
        <v>917</v>
      </c>
      <c r="C49" s="597" t="s">
        <v>1247</v>
      </c>
      <c r="D49" s="1069">
        <v>5</v>
      </c>
      <c r="E49" s="19"/>
      <c r="F49" s="18">
        <f t="shared" si="3"/>
        <v>0</v>
      </c>
    </row>
    <row r="50" spans="1:6" s="1033" customFormat="1" ht="12.75">
      <c r="A50" s="651"/>
      <c r="B50" s="1063" t="s">
        <v>856</v>
      </c>
      <c r="C50" s="597" t="s">
        <v>1247</v>
      </c>
      <c r="D50" s="1069">
        <v>5</v>
      </c>
      <c r="E50" s="19"/>
      <c r="F50" s="18">
        <f t="shared" si="3"/>
        <v>0</v>
      </c>
    </row>
    <row r="51" spans="1:6" s="1033" customFormat="1" ht="123.75">
      <c r="A51" s="651" t="s">
        <v>1365</v>
      </c>
      <c r="B51" s="1081" t="s">
        <v>1306</v>
      </c>
      <c r="C51" s="1074"/>
      <c r="D51" s="1075"/>
      <c r="E51" s="20"/>
      <c r="F51" s="21"/>
    </row>
    <row r="52" spans="1:6" s="1033" customFormat="1" ht="12.75">
      <c r="A52" s="651"/>
      <c r="B52" s="1063" t="s">
        <v>853</v>
      </c>
      <c r="C52" s="625" t="s">
        <v>1247</v>
      </c>
      <c r="D52" s="1069">
        <v>5</v>
      </c>
      <c r="E52" s="19"/>
      <c r="F52" s="18">
        <f t="shared" ref="F52:F58" si="4">D52*E52</f>
        <v>0</v>
      </c>
    </row>
    <row r="53" spans="1:6" s="1033" customFormat="1" ht="12.75">
      <c r="A53" s="651"/>
      <c r="B53" s="1063" t="s">
        <v>914</v>
      </c>
      <c r="C53" s="625" t="s">
        <v>1247</v>
      </c>
      <c r="D53" s="1069">
        <f>85*0.3*1</f>
        <v>25.5</v>
      </c>
      <c r="E53" s="19"/>
      <c r="F53" s="18">
        <f t="shared" si="4"/>
        <v>0</v>
      </c>
    </row>
    <row r="54" spans="1:6" s="1033" customFormat="1" ht="12.75">
      <c r="A54" s="651"/>
      <c r="B54" s="1063" t="s">
        <v>675</v>
      </c>
      <c r="C54" s="625" t="s">
        <v>1247</v>
      </c>
      <c r="D54" s="1069">
        <v>7</v>
      </c>
      <c r="E54" s="19"/>
      <c r="F54" s="18">
        <f t="shared" si="4"/>
        <v>0</v>
      </c>
    </row>
    <row r="55" spans="1:6" s="1033" customFormat="1" ht="12.75">
      <c r="A55" s="651"/>
      <c r="B55" s="1063" t="s">
        <v>915</v>
      </c>
      <c r="C55" s="625" t="s">
        <v>1247</v>
      </c>
      <c r="D55" s="1069">
        <v>10</v>
      </c>
      <c r="E55" s="19"/>
      <c r="F55" s="18">
        <f t="shared" si="4"/>
        <v>0</v>
      </c>
    </row>
    <row r="56" spans="1:6" s="1033" customFormat="1" ht="12.75">
      <c r="A56" s="651"/>
      <c r="B56" s="1063" t="s">
        <v>671</v>
      </c>
      <c r="C56" s="625" t="s">
        <v>1247</v>
      </c>
      <c r="D56" s="1069">
        <v>5</v>
      </c>
      <c r="E56" s="19"/>
      <c r="F56" s="18">
        <f t="shared" si="4"/>
        <v>0</v>
      </c>
    </row>
    <row r="57" spans="1:6" s="1033" customFormat="1" ht="12.75">
      <c r="A57" s="651"/>
      <c r="B57" s="1063" t="s">
        <v>916</v>
      </c>
      <c r="C57" s="625" t="s">
        <v>1247</v>
      </c>
      <c r="D57" s="1069">
        <f>[1]Dokaznica!G188+[1]Dokaznica!G205</f>
        <v>201</v>
      </c>
      <c r="E57" s="19"/>
      <c r="F57" s="18">
        <f t="shared" si="4"/>
        <v>0</v>
      </c>
    </row>
    <row r="58" spans="1:6" s="1033" customFormat="1" ht="12.75">
      <c r="A58" s="651"/>
      <c r="B58" s="1063" t="s">
        <v>917</v>
      </c>
      <c r="C58" s="625" t="s">
        <v>1247</v>
      </c>
      <c r="D58" s="1069">
        <v>10</v>
      </c>
      <c r="E58" s="19"/>
      <c r="F58" s="18">
        <f t="shared" si="4"/>
        <v>0</v>
      </c>
    </row>
    <row r="59" spans="1:6" s="1033" customFormat="1" ht="12.75">
      <c r="A59" s="651"/>
      <c r="B59" s="1063" t="s">
        <v>856</v>
      </c>
      <c r="C59" s="625" t="s">
        <v>1247</v>
      </c>
      <c r="D59" s="1069">
        <v>10</v>
      </c>
      <c r="E59" s="19"/>
      <c r="F59" s="18">
        <f>D59*E59</f>
        <v>0</v>
      </c>
    </row>
    <row r="60" spans="1:6" s="1033" customFormat="1" ht="101.25">
      <c r="A60" s="586" t="s">
        <v>1366</v>
      </c>
      <c r="B60" s="1078" t="s">
        <v>1307</v>
      </c>
      <c r="C60" s="616"/>
      <c r="D60" s="1061"/>
      <c r="E60" s="10"/>
      <c r="F60" s="11"/>
    </row>
    <row r="61" spans="1:6" s="1033" customFormat="1" ht="12.75">
      <c r="A61" s="590"/>
      <c r="B61" s="1063" t="s">
        <v>853</v>
      </c>
      <c r="C61" s="597" t="s">
        <v>1247</v>
      </c>
      <c r="D61" s="1069">
        <v>7</v>
      </c>
      <c r="E61" s="19"/>
      <c r="F61" s="18">
        <f t="shared" ref="F61:F68" si="5">D61*E61</f>
        <v>0</v>
      </c>
    </row>
    <row r="62" spans="1:6" s="1033" customFormat="1" ht="12.75">
      <c r="A62" s="590"/>
      <c r="B62" s="1063" t="s">
        <v>914</v>
      </c>
      <c r="C62" s="597" t="s">
        <v>1247</v>
      </c>
      <c r="D62" s="1069">
        <f>85*1*0.8</f>
        <v>68</v>
      </c>
      <c r="E62" s="19"/>
      <c r="F62" s="18">
        <f t="shared" si="5"/>
        <v>0</v>
      </c>
    </row>
    <row r="63" spans="1:6" s="1033" customFormat="1" ht="12.75">
      <c r="A63" s="590"/>
      <c r="B63" s="1063" t="s">
        <v>675</v>
      </c>
      <c r="C63" s="597" t="s">
        <v>1247</v>
      </c>
      <c r="D63" s="1069">
        <v>10</v>
      </c>
      <c r="E63" s="19"/>
      <c r="F63" s="18">
        <f t="shared" si="5"/>
        <v>0</v>
      </c>
    </row>
    <row r="64" spans="1:6" s="1033" customFormat="1" ht="12.75">
      <c r="A64" s="590"/>
      <c r="B64" s="1063" t="s">
        <v>915</v>
      </c>
      <c r="C64" s="597" t="s">
        <v>1247</v>
      </c>
      <c r="D64" s="1069">
        <v>5</v>
      </c>
      <c r="E64" s="19"/>
      <c r="F64" s="18">
        <f t="shared" si="5"/>
        <v>0</v>
      </c>
    </row>
    <row r="65" spans="1:6" s="1033" customFormat="1" ht="12.75">
      <c r="A65" s="590"/>
      <c r="B65" s="1063" t="s">
        <v>671</v>
      </c>
      <c r="C65" s="597" t="s">
        <v>1247</v>
      </c>
      <c r="D65" s="1069">
        <v>12</v>
      </c>
      <c r="E65" s="19"/>
      <c r="F65" s="18">
        <f t="shared" si="5"/>
        <v>0</v>
      </c>
    </row>
    <row r="66" spans="1:6" s="1033" customFormat="1" ht="12.75">
      <c r="A66" s="590"/>
      <c r="B66" s="1063" t="s">
        <v>916</v>
      </c>
      <c r="C66" s="597" t="s">
        <v>1247</v>
      </c>
      <c r="D66" s="1069">
        <v>11</v>
      </c>
      <c r="E66" s="19"/>
      <c r="F66" s="18">
        <f t="shared" si="5"/>
        <v>0</v>
      </c>
    </row>
    <row r="67" spans="1:6" s="1033" customFormat="1" ht="12.75">
      <c r="A67" s="590"/>
      <c r="B67" s="1063" t="s">
        <v>917</v>
      </c>
      <c r="C67" s="597" t="s">
        <v>1247</v>
      </c>
      <c r="D67" s="1069">
        <v>10</v>
      </c>
      <c r="E67" s="19"/>
      <c r="F67" s="18">
        <f t="shared" si="5"/>
        <v>0</v>
      </c>
    </row>
    <row r="68" spans="1:6" s="1033" customFormat="1" ht="12.75">
      <c r="A68" s="599"/>
      <c r="B68" s="1063" t="s">
        <v>856</v>
      </c>
      <c r="C68" s="597" t="s">
        <v>1247</v>
      </c>
      <c r="D68" s="1069">
        <v>7</v>
      </c>
      <c r="E68" s="19"/>
      <c r="F68" s="18">
        <f t="shared" si="5"/>
        <v>0</v>
      </c>
    </row>
    <row r="69" spans="1:6" s="1033" customFormat="1" ht="45">
      <c r="A69" s="651" t="s">
        <v>1367</v>
      </c>
      <c r="B69" s="1082" t="s">
        <v>1308</v>
      </c>
      <c r="C69" s="637"/>
      <c r="D69" s="1075"/>
      <c r="E69" s="20"/>
      <c r="F69" s="21"/>
    </row>
    <row r="70" spans="1:6" s="1033" customFormat="1" ht="12.75">
      <c r="A70" s="651"/>
      <c r="B70" s="1063" t="s">
        <v>675</v>
      </c>
      <c r="C70" s="597" t="s">
        <v>1247</v>
      </c>
      <c r="D70" s="1077">
        <v>44.25</v>
      </c>
      <c r="E70" s="19"/>
      <c r="F70" s="18">
        <f>D70*E70</f>
        <v>0</v>
      </c>
    </row>
    <row r="71" spans="1:6" s="1033" customFormat="1" ht="33.75">
      <c r="A71" s="663" t="s">
        <v>1368</v>
      </c>
      <c r="B71" s="1082" t="s">
        <v>1309</v>
      </c>
      <c r="C71" s="616"/>
      <c r="D71" s="1061"/>
      <c r="E71" s="10"/>
      <c r="F71" s="11"/>
    </row>
    <row r="72" spans="1:6" s="1033" customFormat="1" ht="12.75">
      <c r="A72" s="1083"/>
      <c r="B72" s="1063" t="s">
        <v>853</v>
      </c>
      <c r="C72" s="597" t="s">
        <v>1247</v>
      </c>
      <c r="D72" s="1077">
        <v>10</v>
      </c>
      <c r="E72" s="19"/>
      <c r="F72" s="18">
        <f t="shared" ref="F72:F79" si="6">D72*E72</f>
        <v>0</v>
      </c>
    </row>
    <row r="73" spans="1:6" s="1033" customFormat="1" ht="12.75">
      <c r="A73" s="1083"/>
      <c r="B73" s="1063" t="s">
        <v>914</v>
      </c>
      <c r="C73" s="597" t="s">
        <v>1247</v>
      </c>
      <c r="D73" s="1077">
        <v>34</v>
      </c>
      <c r="E73" s="19"/>
      <c r="F73" s="18">
        <f t="shared" si="6"/>
        <v>0</v>
      </c>
    </row>
    <row r="74" spans="1:6" s="1033" customFormat="1" ht="12.75">
      <c r="A74" s="1083"/>
      <c r="B74" s="1063" t="s">
        <v>675</v>
      </c>
      <c r="C74" s="597" t="s">
        <v>1247</v>
      </c>
      <c r="D74" s="1077">
        <v>23.722499999999997</v>
      </c>
      <c r="E74" s="19"/>
      <c r="F74" s="18">
        <f t="shared" si="6"/>
        <v>0</v>
      </c>
    </row>
    <row r="75" spans="1:6" s="1033" customFormat="1" ht="12.75">
      <c r="A75" s="1083"/>
      <c r="B75" s="1063" t="s">
        <v>915</v>
      </c>
      <c r="C75" s="597" t="s">
        <v>1247</v>
      </c>
      <c r="D75" s="1077">
        <v>7</v>
      </c>
      <c r="E75" s="19"/>
      <c r="F75" s="18">
        <f t="shared" si="6"/>
        <v>0</v>
      </c>
    </row>
    <row r="76" spans="1:6" s="1033" customFormat="1" ht="12.75">
      <c r="A76" s="1083"/>
      <c r="B76" s="1063" t="s">
        <v>671</v>
      </c>
      <c r="C76" s="597" t="s">
        <v>1247</v>
      </c>
      <c r="D76" s="1077">
        <v>5</v>
      </c>
      <c r="E76" s="19"/>
      <c r="F76" s="18">
        <f t="shared" si="6"/>
        <v>0</v>
      </c>
    </row>
    <row r="77" spans="1:6" s="1033" customFormat="1" ht="12.75">
      <c r="A77" s="1083"/>
      <c r="B77" s="1063" t="s">
        <v>916</v>
      </c>
      <c r="C77" s="597" t="s">
        <v>1247</v>
      </c>
      <c r="D77" s="1077">
        <v>204</v>
      </c>
      <c r="E77" s="19"/>
      <c r="F77" s="18">
        <f t="shared" si="6"/>
        <v>0</v>
      </c>
    </row>
    <row r="78" spans="1:6" s="1033" customFormat="1" ht="12.75">
      <c r="A78" s="1083"/>
      <c r="B78" s="1063" t="s">
        <v>917</v>
      </c>
      <c r="C78" s="597" t="s">
        <v>1247</v>
      </c>
      <c r="D78" s="1077">
        <v>2</v>
      </c>
      <c r="E78" s="19"/>
      <c r="F78" s="18">
        <f t="shared" si="6"/>
        <v>0</v>
      </c>
    </row>
    <row r="79" spans="1:6" s="1033" customFormat="1" ht="12.75">
      <c r="A79" s="667"/>
      <c r="B79" s="1063" t="s">
        <v>856</v>
      </c>
      <c r="C79" s="597" t="s">
        <v>1247</v>
      </c>
      <c r="D79" s="1077">
        <v>8</v>
      </c>
      <c r="E79" s="19"/>
      <c r="F79" s="18">
        <f t="shared" si="6"/>
        <v>0</v>
      </c>
    </row>
    <row r="80" spans="1:6" s="1033" customFormat="1">
      <c r="A80" s="731"/>
      <c r="B80" s="1070"/>
      <c r="C80" s="1071"/>
      <c r="D80" s="1062"/>
      <c r="E80" s="12"/>
      <c r="F80" s="1034"/>
    </row>
    <row r="81" spans="1:6" s="1029" customFormat="1" ht="12.75">
      <c r="A81" s="627" t="s">
        <v>1359</v>
      </c>
      <c r="B81" s="628" t="s">
        <v>1369</v>
      </c>
      <c r="C81" s="446"/>
      <c r="D81" s="446"/>
      <c r="E81" s="302"/>
      <c r="F81" s="1032">
        <f>SUM(F20:F80)</f>
        <v>0</v>
      </c>
    </row>
    <row r="82" spans="1:6" s="1029" customFormat="1">
      <c r="A82" s="652"/>
      <c r="B82" s="1084"/>
      <c r="C82" s="1061"/>
      <c r="D82" s="1062"/>
      <c r="E82" s="12"/>
      <c r="F82" s="1028"/>
    </row>
    <row r="83" spans="1:6" s="1033" customFormat="1" ht="12.75">
      <c r="A83" s="627" t="s">
        <v>1370</v>
      </c>
      <c r="B83" s="628" t="s">
        <v>153</v>
      </c>
      <c r="C83" s="446"/>
      <c r="D83" s="446"/>
      <c r="E83" s="302"/>
      <c r="F83" s="1035"/>
    </row>
    <row r="84" spans="1:6" s="1029" customFormat="1" ht="67.5">
      <c r="A84" s="469" t="s">
        <v>1371</v>
      </c>
      <c r="B84" s="1079" t="s">
        <v>1310</v>
      </c>
      <c r="C84" s="1061"/>
      <c r="D84" s="1062"/>
      <c r="E84" s="12"/>
      <c r="F84" s="1028"/>
    </row>
    <row r="85" spans="1:6" s="1033" customFormat="1">
      <c r="A85" s="469"/>
      <c r="B85" s="1063" t="s">
        <v>675</v>
      </c>
      <c r="C85" s="597" t="s">
        <v>5</v>
      </c>
      <c r="D85" s="1077">
        <v>3</v>
      </c>
      <c r="E85" s="19"/>
      <c r="F85" s="18">
        <f>D85*E85</f>
        <v>0</v>
      </c>
    </row>
    <row r="86" spans="1:6" s="1033" customFormat="1">
      <c r="A86" s="469"/>
      <c r="B86" s="1063" t="s">
        <v>915</v>
      </c>
      <c r="C86" s="597" t="s">
        <v>5</v>
      </c>
      <c r="D86" s="1077">
        <v>3</v>
      </c>
      <c r="E86" s="19"/>
      <c r="F86" s="18">
        <f>D86*E86</f>
        <v>0</v>
      </c>
    </row>
    <row r="87" spans="1:6" s="1033" customFormat="1">
      <c r="A87" s="469"/>
      <c r="B87" s="1063" t="s">
        <v>671</v>
      </c>
      <c r="C87" s="597" t="s">
        <v>5</v>
      </c>
      <c r="D87" s="1077">
        <v>2</v>
      </c>
      <c r="E87" s="19"/>
      <c r="F87" s="18">
        <f>D87*E87</f>
        <v>0</v>
      </c>
    </row>
    <row r="88" spans="1:6" s="1033" customFormat="1">
      <c r="A88" s="469"/>
      <c r="B88" s="1063" t="s">
        <v>916</v>
      </c>
      <c r="C88" s="597" t="s">
        <v>5</v>
      </c>
      <c r="D88" s="1077">
        <v>13</v>
      </c>
      <c r="E88" s="19"/>
      <c r="F88" s="18">
        <f>D88*E88</f>
        <v>0</v>
      </c>
    </row>
    <row r="89" spans="1:6" s="1033" customFormat="1">
      <c r="A89" s="469"/>
      <c r="B89" s="1063" t="s">
        <v>917</v>
      </c>
      <c r="C89" s="597" t="s">
        <v>5</v>
      </c>
      <c r="D89" s="1077">
        <v>5</v>
      </c>
      <c r="E89" s="19"/>
      <c r="F89" s="18">
        <f>D89*E89</f>
        <v>0</v>
      </c>
    </row>
    <row r="90" spans="1:6" s="1029" customFormat="1" ht="56.25">
      <c r="A90" s="469" t="s">
        <v>1372</v>
      </c>
      <c r="B90" s="1079" t="s">
        <v>1311</v>
      </c>
      <c r="C90" s="616"/>
      <c r="D90" s="1061"/>
      <c r="E90" s="10"/>
      <c r="F90" s="12"/>
    </row>
    <row r="91" spans="1:6" s="1033" customFormat="1">
      <c r="A91" s="469"/>
      <c r="B91" s="1063" t="s">
        <v>671</v>
      </c>
      <c r="C91" s="637"/>
      <c r="D91" s="1085"/>
      <c r="E91" s="20"/>
      <c r="F91" s="21"/>
    </row>
    <row r="92" spans="1:6" s="1033" customFormat="1">
      <c r="A92" s="469"/>
      <c r="B92" s="1082" t="s">
        <v>91</v>
      </c>
      <c r="C92" s="625" t="s">
        <v>5</v>
      </c>
      <c r="D92" s="1064">
        <v>1</v>
      </c>
      <c r="E92" s="19"/>
      <c r="F92" s="18">
        <f>D92*E92</f>
        <v>0</v>
      </c>
    </row>
    <row r="93" spans="1:6" s="1033" customFormat="1">
      <c r="A93" s="469"/>
      <c r="B93" s="1063" t="s">
        <v>916</v>
      </c>
      <c r="C93" s="616"/>
      <c r="D93" s="1065"/>
      <c r="E93" s="10"/>
      <c r="F93" s="11"/>
    </row>
    <row r="94" spans="1:6" s="1033" customFormat="1">
      <c r="A94" s="469"/>
      <c r="B94" s="1082" t="s">
        <v>91</v>
      </c>
      <c r="C94" s="625" t="s">
        <v>5</v>
      </c>
      <c r="D94" s="1064">
        <v>3</v>
      </c>
      <c r="E94" s="19"/>
      <c r="F94" s="18">
        <f>D94*E94</f>
        <v>0</v>
      </c>
    </row>
    <row r="95" spans="1:6" s="1029" customFormat="1" ht="56.25">
      <c r="A95" s="457" t="s">
        <v>1373</v>
      </c>
      <c r="B95" s="1079" t="s">
        <v>1312</v>
      </c>
      <c r="C95" s="616"/>
      <c r="D95" s="1061"/>
      <c r="E95" s="10"/>
      <c r="F95" s="12"/>
    </row>
    <row r="96" spans="1:6" s="1033" customFormat="1">
      <c r="A96" s="460"/>
      <c r="B96" s="1063" t="s">
        <v>671</v>
      </c>
      <c r="C96" s="637"/>
      <c r="D96" s="1085"/>
      <c r="E96" s="20"/>
      <c r="F96" s="21"/>
    </row>
    <row r="97" spans="1:7" s="1033" customFormat="1">
      <c r="A97" s="460"/>
      <c r="B97" s="1082" t="s">
        <v>91</v>
      </c>
      <c r="C97" s="597" t="s">
        <v>5</v>
      </c>
      <c r="D97" s="1064">
        <v>1</v>
      </c>
      <c r="E97" s="19"/>
      <c r="F97" s="18">
        <f>D97*E97</f>
        <v>0</v>
      </c>
    </row>
    <row r="98" spans="1:7" s="1033" customFormat="1">
      <c r="A98" s="460"/>
      <c r="B98" s="1063" t="s">
        <v>916</v>
      </c>
      <c r="C98" s="616"/>
      <c r="D98" s="1086"/>
      <c r="E98" s="10"/>
      <c r="F98" s="11"/>
    </row>
    <row r="99" spans="1:7" s="1033" customFormat="1">
      <c r="A99" s="480"/>
      <c r="B99" s="1082" t="s">
        <v>91</v>
      </c>
      <c r="C99" s="597" t="s">
        <v>5</v>
      </c>
      <c r="D99" s="1064">
        <v>3</v>
      </c>
      <c r="E99" s="19"/>
      <c r="F99" s="18">
        <f>D99*E99</f>
        <v>0</v>
      </c>
    </row>
    <row r="100" spans="1:7" s="1029" customFormat="1" ht="45">
      <c r="A100" s="457" t="s">
        <v>1374</v>
      </c>
      <c r="B100" s="1082" t="s">
        <v>1313</v>
      </c>
      <c r="C100" s="616"/>
      <c r="D100" s="1061"/>
      <c r="E100" s="10"/>
      <c r="F100" s="12"/>
      <c r="G100" s="1039"/>
    </row>
    <row r="101" spans="1:7" s="1033" customFormat="1">
      <c r="A101" s="460"/>
      <c r="B101" s="1063" t="s">
        <v>671</v>
      </c>
      <c r="C101" s="637"/>
      <c r="D101" s="1085"/>
      <c r="E101" s="20"/>
      <c r="F101" s="21"/>
    </row>
    <row r="102" spans="1:7" s="1033" customFormat="1">
      <c r="A102" s="460"/>
      <c r="B102" s="1082" t="s">
        <v>91</v>
      </c>
      <c r="C102" s="597" t="s">
        <v>5</v>
      </c>
      <c r="D102" s="1064">
        <v>1</v>
      </c>
      <c r="E102" s="19"/>
      <c r="F102" s="18">
        <f>D102*E102</f>
        <v>0</v>
      </c>
    </row>
    <row r="103" spans="1:7" s="1033" customFormat="1">
      <c r="A103" s="460"/>
      <c r="B103" s="1063" t="s">
        <v>916</v>
      </c>
      <c r="C103" s="616"/>
      <c r="D103" s="1086"/>
      <c r="E103" s="10"/>
      <c r="F103" s="11"/>
    </row>
    <row r="104" spans="1:7" s="1033" customFormat="1">
      <c r="A104" s="480"/>
      <c r="B104" s="1082" t="s">
        <v>91</v>
      </c>
      <c r="C104" s="597" t="s">
        <v>5</v>
      </c>
      <c r="D104" s="1064">
        <v>3</v>
      </c>
      <c r="E104" s="19"/>
      <c r="F104" s="18">
        <f>D104*E104</f>
        <v>0</v>
      </c>
    </row>
    <row r="105" spans="1:7" s="1033" customFormat="1" ht="45">
      <c r="A105" s="457" t="s">
        <v>1375</v>
      </c>
      <c r="B105" s="1082" t="s">
        <v>1314</v>
      </c>
      <c r="C105" s="637"/>
      <c r="D105" s="1075"/>
      <c r="E105" s="20"/>
      <c r="F105" s="22"/>
    </row>
    <row r="106" spans="1:7" s="1033" customFormat="1">
      <c r="A106" s="460"/>
      <c r="B106" s="1063" t="s">
        <v>671</v>
      </c>
      <c r="C106" s="637"/>
      <c r="D106" s="1085"/>
      <c r="E106" s="20"/>
      <c r="F106" s="21"/>
    </row>
    <row r="107" spans="1:7" s="1033" customFormat="1">
      <c r="A107" s="460"/>
      <c r="B107" s="1082" t="s">
        <v>91</v>
      </c>
      <c r="C107" s="597" t="s">
        <v>5</v>
      </c>
      <c r="D107" s="1064">
        <v>1</v>
      </c>
      <c r="E107" s="19"/>
      <c r="F107" s="18">
        <f>D107*E107</f>
        <v>0</v>
      </c>
    </row>
    <row r="108" spans="1:7" s="1033" customFormat="1">
      <c r="A108" s="460"/>
      <c r="B108" s="1063" t="s">
        <v>916</v>
      </c>
      <c r="C108" s="616"/>
      <c r="D108" s="1086"/>
      <c r="E108" s="10"/>
      <c r="F108" s="11"/>
    </row>
    <row r="109" spans="1:7" s="1033" customFormat="1">
      <c r="A109" s="480"/>
      <c r="B109" s="1082" t="s">
        <v>91</v>
      </c>
      <c r="C109" s="597" t="s">
        <v>5</v>
      </c>
      <c r="D109" s="1064">
        <v>3</v>
      </c>
      <c r="E109" s="19"/>
      <c r="F109" s="18">
        <f>D109*E109</f>
        <v>0</v>
      </c>
    </row>
    <row r="110" spans="1:7" s="1029" customFormat="1" ht="33.75">
      <c r="A110" s="457" t="s">
        <v>1376</v>
      </c>
      <c r="B110" s="1082" t="s">
        <v>1315</v>
      </c>
      <c r="C110" s="637"/>
      <c r="D110" s="1075"/>
      <c r="E110" s="20"/>
      <c r="F110" s="22"/>
    </row>
    <row r="111" spans="1:7" s="1029" customFormat="1" ht="12.75">
      <c r="A111" s="480"/>
      <c r="B111" s="1063" t="s">
        <v>675</v>
      </c>
      <c r="C111" s="637" t="s">
        <v>1247</v>
      </c>
      <c r="D111" s="1087">
        <v>1</v>
      </c>
      <c r="E111" s="19"/>
      <c r="F111" s="21">
        <f>D111*E111</f>
        <v>0</v>
      </c>
    </row>
    <row r="112" spans="1:7" s="1029" customFormat="1" ht="45">
      <c r="A112" s="457" t="s">
        <v>1377</v>
      </c>
      <c r="B112" s="1082" t="s">
        <v>1316</v>
      </c>
      <c r="C112" s="637"/>
      <c r="D112" s="1088"/>
      <c r="E112" s="20"/>
      <c r="F112" s="22"/>
    </row>
    <row r="113" spans="1:6" s="1033" customFormat="1" ht="12.75">
      <c r="A113" s="480"/>
      <c r="B113" s="1063" t="s">
        <v>675</v>
      </c>
      <c r="C113" s="637" t="s">
        <v>1247</v>
      </c>
      <c r="D113" s="1087">
        <f>[1]Dokaznica!F321</f>
        <v>388.00400000000002</v>
      </c>
      <c r="E113" s="19"/>
      <c r="F113" s="21">
        <f>D113*E113</f>
        <v>0</v>
      </c>
    </row>
    <row r="114" spans="1:6" s="1029" customFormat="1" ht="56.25">
      <c r="A114" s="457" t="s">
        <v>1378</v>
      </c>
      <c r="B114" s="1082" t="s">
        <v>1317</v>
      </c>
      <c r="C114" s="637"/>
      <c r="D114" s="1088"/>
      <c r="E114" s="20"/>
      <c r="F114" s="22"/>
    </row>
    <row r="115" spans="1:6" s="1029" customFormat="1" ht="12.75">
      <c r="A115" s="480"/>
      <c r="B115" s="1063" t="s">
        <v>675</v>
      </c>
      <c r="C115" s="637" t="s">
        <v>1247</v>
      </c>
      <c r="D115" s="1087">
        <v>1</v>
      </c>
      <c r="E115" s="19"/>
      <c r="F115" s="21">
        <f>D115*E115</f>
        <v>0</v>
      </c>
    </row>
    <row r="116" spans="1:6" s="1029" customFormat="1" ht="45">
      <c r="A116" s="457" t="s">
        <v>1379</v>
      </c>
      <c r="B116" s="1082" t="s">
        <v>1318</v>
      </c>
      <c r="C116" s="637"/>
      <c r="D116" s="1088"/>
      <c r="E116" s="20"/>
      <c r="F116" s="22"/>
    </row>
    <row r="117" spans="1:6" s="1033" customFormat="1" ht="12.75">
      <c r="A117" s="480"/>
      <c r="B117" s="1063" t="s">
        <v>675</v>
      </c>
      <c r="C117" s="637" t="s">
        <v>1247</v>
      </c>
      <c r="D117" s="1087">
        <v>1</v>
      </c>
      <c r="E117" s="19"/>
      <c r="F117" s="21">
        <f>D117*E117</f>
        <v>0</v>
      </c>
    </row>
    <row r="118" spans="1:6" s="1033" customFormat="1" ht="45">
      <c r="A118" s="457" t="s">
        <v>1380</v>
      </c>
      <c r="B118" s="1082" t="s">
        <v>1319</v>
      </c>
      <c r="C118" s="637"/>
      <c r="D118" s="1075"/>
      <c r="E118" s="20"/>
      <c r="F118" s="22"/>
    </row>
    <row r="119" spans="1:6" s="1033" customFormat="1" ht="12.75">
      <c r="A119" s="480"/>
      <c r="B119" s="1063" t="s">
        <v>675</v>
      </c>
      <c r="C119" s="637" t="s">
        <v>1247</v>
      </c>
      <c r="D119" s="1089">
        <f>[1]Dokaznica!F324</f>
        <v>492.66800000000001</v>
      </c>
      <c r="E119" s="19"/>
      <c r="F119" s="18">
        <f>D119*E119</f>
        <v>0</v>
      </c>
    </row>
    <row r="120" spans="1:6" s="1033" customFormat="1" ht="56.25">
      <c r="A120" s="457" t="s">
        <v>1381</v>
      </c>
      <c r="B120" s="1060" t="s">
        <v>1320</v>
      </c>
      <c r="C120" s="600"/>
      <c r="D120" s="1090"/>
      <c r="E120" s="24"/>
      <c r="F120" s="58"/>
    </row>
    <row r="121" spans="1:6" s="1033" customFormat="1">
      <c r="A121" s="460"/>
      <c r="B121" s="1091" t="s">
        <v>675</v>
      </c>
      <c r="C121" s="1092"/>
      <c r="D121" s="1093"/>
      <c r="E121" s="1040"/>
      <c r="F121" s="1041"/>
    </row>
    <row r="122" spans="1:6" s="1033" customFormat="1" ht="12.75">
      <c r="A122" s="460"/>
      <c r="B122" s="1082" t="s">
        <v>92</v>
      </c>
      <c r="C122" s="597" t="s">
        <v>1247</v>
      </c>
      <c r="D122" s="1077">
        <v>0.2</v>
      </c>
      <c r="E122" s="19"/>
      <c r="F122" s="59">
        <f>D122*E122</f>
        <v>0</v>
      </c>
    </row>
    <row r="123" spans="1:6" s="1033" customFormat="1" ht="12.75">
      <c r="A123" s="480"/>
      <c r="B123" s="1012" t="s">
        <v>6</v>
      </c>
      <c r="C123" s="597" t="s">
        <v>1243</v>
      </c>
      <c r="D123" s="1089">
        <v>1.35</v>
      </c>
      <c r="E123" s="19"/>
      <c r="F123" s="18">
        <f>D123*E123</f>
        <v>0</v>
      </c>
    </row>
    <row r="124" spans="1:6" s="1033" customFormat="1" ht="45">
      <c r="A124" s="457" t="s">
        <v>1382</v>
      </c>
      <c r="B124" s="1082" t="s">
        <v>1321</v>
      </c>
      <c r="C124" s="1094"/>
      <c r="D124" s="1095"/>
      <c r="E124" s="1042"/>
      <c r="F124" s="1043"/>
    </row>
    <row r="125" spans="1:6" s="1033" customFormat="1" ht="33.75">
      <c r="A125" s="460"/>
      <c r="B125" s="1063" t="s">
        <v>93</v>
      </c>
      <c r="C125" s="1092"/>
      <c r="D125" s="1093"/>
      <c r="E125" s="1040"/>
      <c r="F125" s="1041"/>
    </row>
    <row r="126" spans="1:6" s="1033" customFormat="1" ht="12.75">
      <c r="A126" s="460"/>
      <c r="B126" s="1082" t="s">
        <v>853</v>
      </c>
      <c r="C126" s="597" t="s">
        <v>1247</v>
      </c>
      <c r="D126" s="1077">
        <f>0.5</f>
        <v>0.5</v>
      </c>
      <c r="E126" s="19"/>
      <c r="F126" s="59">
        <f t="shared" ref="F126:F131" si="7">D126*E126</f>
        <v>0</v>
      </c>
    </row>
    <row r="127" spans="1:6" s="1033" customFormat="1" ht="12.75">
      <c r="A127" s="460"/>
      <c r="B127" s="1063" t="s">
        <v>675</v>
      </c>
      <c r="C127" s="597" t="s">
        <v>1247</v>
      </c>
      <c r="D127" s="1089">
        <f>0.5</f>
        <v>0.5</v>
      </c>
      <c r="E127" s="19"/>
      <c r="F127" s="59">
        <f t="shared" si="7"/>
        <v>0</v>
      </c>
    </row>
    <row r="128" spans="1:6" s="1033" customFormat="1" ht="12.75">
      <c r="A128" s="460"/>
      <c r="B128" s="1082" t="s">
        <v>915</v>
      </c>
      <c r="C128" s="637" t="s">
        <v>1247</v>
      </c>
      <c r="D128" s="1096">
        <v>0.5</v>
      </c>
      <c r="E128" s="19"/>
      <c r="F128" s="60">
        <f t="shared" si="7"/>
        <v>0</v>
      </c>
    </row>
    <row r="129" spans="1:7" s="1033" customFormat="1" ht="12.75">
      <c r="A129" s="460"/>
      <c r="B129" s="1063" t="s">
        <v>671</v>
      </c>
      <c r="C129" s="597" t="s">
        <v>1247</v>
      </c>
      <c r="D129" s="1089">
        <v>1</v>
      </c>
      <c r="E129" s="19"/>
      <c r="F129" s="59">
        <f t="shared" si="7"/>
        <v>0</v>
      </c>
    </row>
    <row r="130" spans="1:7" s="1033" customFormat="1" ht="12.75">
      <c r="A130" s="460"/>
      <c r="B130" s="1082" t="s">
        <v>916</v>
      </c>
      <c r="C130" s="597" t="s">
        <v>1247</v>
      </c>
      <c r="D130" s="1077">
        <v>2.5</v>
      </c>
      <c r="E130" s="19"/>
      <c r="F130" s="59">
        <f t="shared" si="7"/>
        <v>0</v>
      </c>
    </row>
    <row r="131" spans="1:7" s="1033" customFormat="1" ht="12.75">
      <c r="A131" s="480"/>
      <c r="B131" s="1063" t="s">
        <v>917</v>
      </c>
      <c r="C131" s="597" t="s">
        <v>1247</v>
      </c>
      <c r="D131" s="1089">
        <v>1</v>
      </c>
      <c r="E131" s="19"/>
      <c r="F131" s="59">
        <f t="shared" si="7"/>
        <v>0</v>
      </c>
    </row>
    <row r="132" spans="1:7" s="1033" customFormat="1" ht="33.75">
      <c r="A132" s="457" t="s">
        <v>1383</v>
      </c>
      <c r="B132" s="1060" t="s">
        <v>1322</v>
      </c>
      <c r="C132" s="600"/>
      <c r="D132" s="1090"/>
      <c r="E132" s="24"/>
      <c r="F132" s="58"/>
    </row>
    <row r="133" spans="1:7" s="1033" customFormat="1">
      <c r="A133" s="460"/>
      <c r="B133" s="1091" t="s">
        <v>675</v>
      </c>
      <c r="C133" s="1092"/>
      <c r="D133" s="1093"/>
      <c r="E133" s="1040"/>
      <c r="F133" s="1041"/>
    </row>
    <row r="134" spans="1:7" s="1033" customFormat="1">
      <c r="A134" s="480"/>
      <c r="B134" s="1082" t="s">
        <v>94</v>
      </c>
      <c r="C134" s="637" t="s">
        <v>2</v>
      </c>
      <c r="D134" s="1096">
        <v>1050</v>
      </c>
      <c r="E134" s="19"/>
      <c r="F134" s="60">
        <f>D134*E134</f>
        <v>0</v>
      </c>
    </row>
    <row r="135" spans="1:7" s="1044" customFormat="1" ht="12.75">
      <c r="A135" s="627" t="s">
        <v>1370</v>
      </c>
      <c r="B135" s="628" t="s">
        <v>1384</v>
      </c>
      <c r="C135" s="446"/>
      <c r="D135" s="446"/>
      <c r="E135" s="302"/>
      <c r="F135" s="303">
        <f>SUM(F84:F134)</f>
        <v>0</v>
      </c>
    </row>
    <row r="136" spans="1:7" s="1033" customFormat="1">
      <c r="A136" s="652"/>
      <c r="B136" s="1084"/>
      <c r="C136" s="1065"/>
      <c r="D136" s="1097"/>
      <c r="E136" s="11"/>
      <c r="F136" s="1034"/>
    </row>
    <row r="137" spans="1:7" s="1033" customFormat="1" ht="12.75">
      <c r="A137" s="627" t="s">
        <v>1385</v>
      </c>
      <c r="B137" s="628" t="s">
        <v>154</v>
      </c>
      <c r="C137" s="446"/>
      <c r="D137" s="446"/>
      <c r="E137" s="302"/>
      <c r="F137" s="303"/>
    </row>
    <row r="138" spans="1:7" s="1033" customFormat="1" ht="78.75">
      <c r="A138" s="457" t="s">
        <v>1386</v>
      </c>
      <c r="B138" s="1079" t="s">
        <v>1323</v>
      </c>
      <c r="C138" s="1098"/>
      <c r="D138" s="1099"/>
      <c r="E138" s="23"/>
      <c r="F138" s="1045"/>
    </row>
    <row r="139" spans="1:7" s="1033" customFormat="1">
      <c r="A139" s="460"/>
      <c r="B139" s="1063" t="s">
        <v>675</v>
      </c>
      <c r="C139" s="1098"/>
      <c r="D139" s="1099"/>
      <c r="E139" s="23"/>
      <c r="F139" s="1045"/>
    </row>
    <row r="140" spans="1:7" s="1033" customFormat="1" ht="12.75">
      <c r="A140" s="460"/>
      <c r="B140" s="1100" t="s">
        <v>95</v>
      </c>
      <c r="C140" s="597" t="s">
        <v>1243</v>
      </c>
      <c r="D140" s="1064">
        <v>4</v>
      </c>
      <c r="E140" s="19"/>
      <c r="F140" s="18">
        <f>D140*E140</f>
        <v>0</v>
      </c>
      <c r="G140" s="312"/>
    </row>
    <row r="141" spans="1:7" s="1033" customFormat="1" ht="12.75">
      <c r="A141" s="460"/>
      <c r="B141" s="1100" t="s">
        <v>96</v>
      </c>
      <c r="C141" s="597" t="s">
        <v>1243</v>
      </c>
      <c r="D141" s="1064">
        <v>58</v>
      </c>
      <c r="E141" s="19"/>
      <c r="F141" s="18">
        <f>D141*E141</f>
        <v>0</v>
      </c>
    </row>
    <row r="142" spans="1:7" s="1033" customFormat="1" ht="12.75">
      <c r="A142" s="460"/>
      <c r="B142" s="1100" t="s">
        <v>97</v>
      </c>
      <c r="C142" s="597" t="s">
        <v>1243</v>
      </c>
      <c r="D142" s="1064">
        <v>10</v>
      </c>
      <c r="E142" s="19"/>
      <c r="F142" s="18">
        <f>D142*E142</f>
        <v>0</v>
      </c>
    </row>
    <row r="143" spans="1:7" s="1033" customFormat="1" ht="12.75">
      <c r="A143" s="480"/>
      <c r="B143" s="1100" t="s">
        <v>98</v>
      </c>
      <c r="C143" s="597" t="s">
        <v>1243</v>
      </c>
      <c r="D143" s="1064">
        <v>2.5</v>
      </c>
      <c r="E143" s="19"/>
      <c r="F143" s="18">
        <f>D143*E143</f>
        <v>0</v>
      </c>
    </row>
    <row r="144" spans="1:7" s="1044" customFormat="1" ht="12.75">
      <c r="A144" s="627" t="s">
        <v>1385</v>
      </c>
      <c r="B144" s="628" t="s">
        <v>1387</v>
      </c>
      <c r="C144" s="446"/>
      <c r="D144" s="446"/>
      <c r="E144" s="302"/>
      <c r="F144" s="303">
        <f>SUM(F138:F143)</f>
        <v>0</v>
      </c>
    </row>
    <row r="145" spans="1:6" s="1033" customFormat="1">
      <c r="A145" s="652"/>
      <c r="B145" s="1084"/>
      <c r="C145" s="1065"/>
      <c r="D145" s="1097"/>
      <c r="E145" s="11"/>
      <c r="F145" s="1034"/>
    </row>
    <row r="146" spans="1:6" s="1033" customFormat="1" ht="12.75">
      <c r="A146" s="627" t="s">
        <v>1388</v>
      </c>
      <c r="B146" s="628" t="s">
        <v>155</v>
      </c>
      <c r="C146" s="446"/>
      <c r="D146" s="446"/>
      <c r="E146" s="302"/>
      <c r="F146" s="303"/>
    </row>
    <row r="147" spans="1:6" s="1033" customFormat="1" ht="45">
      <c r="A147" s="469" t="s">
        <v>1389</v>
      </c>
      <c r="B147" s="1081" t="s">
        <v>1324</v>
      </c>
      <c r="C147" s="1065"/>
      <c r="D147" s="1097"/>
      <c r="E147" s="11"/>
      <c r="F147" s="1034"/>
    </row>
    <row r="148" spans="1:6" s="1033" customFormat="1">
      <c r="A148" s="469"/>
      <c r="B148" s="1063" t="s">
        <v>671</v>
      </c>
      <c r="C148" s="597" t="s">
        <v>5</v>
      </c>
      <c r="D148" s="598">
        <v>1</v>
      </c>
      <c r="E148" s="19"/>
      <c r="F148" s="18">
        <f>D148*E148</f>
        <v>0</v>
      </c>
    </row>
    <row r="149" spans="1:6" s="1033" customFormat="1">
      <c r="A149" s="469"/>
      <c r="B149" s="1063" t="s">
        <v>916</v>
      </c>
      <c r="C149" s="597" t="s">
        <v>5</v>
      </c>
      <c r="D149" s="598">
        <v>3</v>
      </c>
      <c r="E149" s="19"/>
      <c r="F149" s="18">
        <f>D149*E149</f>
        <v>0</v>
      </c>
    </row>
    <row r="150" spans="1:6" s="1033" customFormat="1" ht="22.5">
      <c r="A150" s="457" t="s">
        <v>1390</v>
      </c>
      <c r="B150" s="1079" t="s">
        <v>1325</v>
      </c>
      <c r="C150" s="1101"/>
      <c r="D150" s="1065"/>
      <c r="E150" s="10"/>
      <c r="F150" s="11"/>
    </row>
    <row r="151" spans="1:6" s="1033" customFormat="1" ht="12.75">
      <c r="A151" s="480"/>
      <c r="B151" s="1063" t="s">
        <v>675</v>
      </c>
      <c r="C151" s="597" t="s">
        <v>1243</v>
      </c>
      <c r="D151" s="1064">
        <v>7.5</v>
      </c>
      <c r="E151" s="19"/>
      <c r="F151" s="18">
        <f>D151*E151</f>
        <v>0</v>
      </c>
    </row>
    <row r="152" spans="1:6" s="1033" customFormat="1" ht="33.75">
      <c r="A152" s="469" t="s">
        <v>1391</v>
      </c>
      <c r="B152" s="1081" t="s">
        <v>1326</v>
      </c>
      <c r="C152" s="1098"/>
      <c r="D152" s="1099"/>
      <c r="E152" s="23"/>
      <c r="F152" s="1045"/>
    </row>
    <row r="153" spans="1:6" s="1033" customFormat="1">
      <c r="A153" s="469"/>
      <c r="B153" s="1063" t="s">
        <v>675</v>
      </c>
      <c r="C153" s="1102"/>
      <c r="D153" s="1103"/>
      <c r="E153" s="1046"/>
      <c r="F153" s="1047"/>
    </row>
    <row r="154" spans="1:6" s="1033" customFormat="1">
      <c r="A154" s="469"/>
      <c r="B154" s="1063" t="s">
        <v>99</v>
      </c>
      <c r="C154" s="597" t="s">
        <v>5</v>
      </c>
      <c r="D154" s="598">
        <v>1</v>
      </c>
      <c r="E154" s="19"/>
      <c r="F154" s="18">
        <f>D154*E154</f>
        <v>0</v>
      </c>
    </row>
    <row r="155" spans="1:6" s="1033" customFormat="1" ht="67.5">
      <c r="A155" s="469" t="s">
        <v>1392</v>
      </c>
      <c r="B155" s="1079" t="s">
        <v>1327</v>
      </c>
      <c r="C155" s="616"/>
      <c r="D155" s="1086"/>
      <c r="E155" s="10"/>
      <c r="F155" s="11"/>
    </row>
    <row r="156" spans="1:6" s="1033" customFormat="1">
      <c r="A156" s="469"/>
      <c r="B156" s="1063" t="s">
        <v>675</v>
      </c>
      <c r="C156" s="597" t="s">
        <v>5</v>
      </c>
      <c r="D156" s="1064">
        <v>7</v>
      </c>
      <c r="E156" s="19"/>
      <c r="F156" s="18">
        <f>D156*E156</f>
        <v>0</v>
      </c>
    </row>
    <row r="157" spans="1:6" s="1033" customFormat="1" ht="12.75">
      <c r="A157" s="627" t="s">
        <v>1388</v>
      </c>
      <c r="B157" s="628" t="s">
        <v>1393</v>
      </c>
      <c r="C157" s="446"/>
      <c r="D157" s="446"/>
      <c r="E157" s="302"/>
      <c r="F157" s="303">
        <f>SUM(F147:F156)</f>
        <v>0</v>
      </c>
    </row>
    <row r="158" spans="1:6" s="1033" customFormat="1">
      <c r="A158" s="652"/>
      <c r="B158" s="976"/>
      <c r="C158" s="1065"/>
      <c r="D158" s="1062"/>
      <c r="E158" s="11"/>
      <c r="F158" s="1034"/>
    </row>
    <row r="159" spans="1:6" s="1033" customFormat="1" ht="12.75">
      <c r="A159" s="627" t="s">
        <v>1394</v>
      </c>
      <c r="B159" s="628" t="s">
        <v>156</v>
      </c>
      <c r="C159" s="446"/>
      <c r="D159" s="446"/>
      <c r="E159" s="302"/>
      <c r="F159" s="303"/>
    </row>
    <row r="160" spans="1:6" s="1033" customFormat="1">
      <c r="A160" s="731"/>
      <c r="B160" s="1084"/>
      <c r="C160" s="1061"/>
      <c r="D160" s="1062"/>
      <c r="E160" s="11"/>
      <c r="F160" s="1034"/>
    </row>
    <row r="161" spans="1:6" s="1033" customFormat="1" ht="90">
      <c r="A161" s="1104"/>
      <c r="B161" s="1105" t="s">
        <v>918</v>
      </c>
      <c r="C161" s="1090"/>
      <c r="D161" s="1106"/>
      <c r="E161" s="29"/>
      <c r="F161" s="1048"/>
    </row>
    <row r="162" spans="1:6" s="1033" customFormat="1" ht="33.75">
      <c r="A162" s="1107"/>
      <c r="B162" s="1108" t="s">
        <v>100</v>
      </c>
      <c r="C162" s="1109"/>
      <c r="D162" s="1110"/>
      <c r="E162" s="30"/>
      <c r="F162" s="1049"/>
    </row>
    <row r="163" spans="1:6" s="1033" customFormat="1" ht="123.75">
      <c r="A163" s="586" t="s">
        <v>1395</v>
      </c>
      <c r="B163" s="1081" t="s">
        <v>1328</v>
      </c>
      <c r="C163" s="1075"/>
      <c r="D163" s="1111"/>
      <c r="E163" s="23"/>
      <c r="F163" s="1045"/>
    </row>
    <row r="164" spans="1:6" s="1033" customFormat="1" ht="12.75">
      <c r="A164" s="599"/>
      <c r="B164" s="1079" t="s">
        <v>1329</v>
      </c>
      <c r="C164" s="597" t="s">
        <v>1242</v>
      </c>
      <c r="D164" s="1077">
        <v>16</v>
      </c>
      <c r="E164" s="19"/>
      <c r="F164" s="18">
        <f>D164*E164</f>
        <v>0</v>
      </c>
    </row>
    <row r="165" spans="1:6" s="1033" customFormat="1" ht="67.5">
      <c r="A165" s="586" t="s">
        <v>1396</v>
      </c>
      <c r="B165" s="1081" t="s">
        <v>1330</v>
      </c>
      <c r="C165" s="1112"/>
      <c r="D165" s="1096"/>
      <c r="E165" s="20"/>
      <c r="F165" s="21"/>
    </row>
    <row r="166" spans="1:6" s="1033" customFormat="1">
      <c r="A166" s="590"/>
      <c r="B166" s="1063" t="s">
        <v>914</v>
      </c>
      <c r="C166" s="1113"/>
      <c r="D166" s="1086"/>
      <c r="E166" s="10"/>
      <c r="F166" s="11"/>
    </row>
    <row r="167" spans="1:6" s="1033" customFormat="1" ht="12.75">
      <c r="A167" s="590"/>
      <c r="B167" s="1012" t="s">
        <v>102</v>
      </c>
      <c r="C167" s="625" t="s">
        <v>1242</v>
      </c>
      <c r="D167" s="1064">
        <v>80</v>
      </c>
      <c r="E167" s="19"/>
      <c r="F167" s="18">
        <f>D167*E167</f>
        <v>0</v>
      </c>
    </row>
    <row r="168" spans="1:6" s="1033" customFormat="1">
      <c r="A168" s="590"/>
      <c r="B168" s="1063" t="s">
        <v>675</v>
      </c>
      <c r="C168" s="1113"/>
      <c r="D168" s="1086"/>
      <c r="E168" s="10"/>
      <c r="F168" s="11"/>
    </row>
    <row r="169" spans="1:6" s="1033" customFormat="1" ht="12.75">
      <c r="A169" s="590"/>
      <c r="B169" s="1012" t="s">
        <v>101</v>
      </c>
      <c r="C169" s="625" t="s">
        <v>1242</v>
      </c>
      <c r="D169" s="598">
        <v>70</v>
      </c>
      <c r="E169" s="19"/>
      <c r="F169" s="18">
        <f>D169*E169</f>
        <v>0</v>
      </c>
    </row>
    <row r="170" spans="1:6" s="1033" customFormat="1" ht="12.75">
      <c r="A170" s="590"/>
      <c r="B170" s="1012" t="s">
        <v>102</v>
      </c>
      <c r="C170" s="625" t="s">
        <v>1242</v>
      </c>
      <c r="D170" s="598">
        <v>63</v>
      </c>
      <c r="E170" s="19"/>
      <c r="F170" s="18">
        <f>D170*E170</f>
        <v>0</v>
      </c>
    </row>
    <row r="171" spans="1:6" s="1033" customFormat="1">
      <c r="A171" s="590"/>
      <c r="B171" s="1063" t="s">
        <v>915</v>
      </c>
      <c r="C171" s="1113"/>
      <c r="D171" s="1086"/>
      <c r="E171" s="10"/>
      <c r="F171" s="11"/>
    </row>
    <row r="172" spans="1:6" s="1033" customFormat="1" ht="12.75">
      <c r="A172" s="590"/>
      <c r="B172" s="1012" t="s">
        <v>101</v>
      </c>
      <c r="C172" s="625" t="s">
        <v>1242</v>
      </c>
      <c r="D172" s="598">
        <f>60+6</f>
        <v>66</v>
      </c>
      <c r="E172" s="19"/>
      <c r="F172" s="18">
        <f>D172*E172</f>
        <v>0</v>
      </c>
    </row>
    <row r="173" spans="1:6" s="1033" customFormat="1" ht="12.75">
      <c r="A173" s="590"/>
      <c r="B173" s="1012" t="s">
        <v>102</v>
      </c>
      <c r="C173" s="625" t="s">
        <v>1242</v>
      </c>
      <c r="D173" s="598">
        <f>60+12+25</f>
        <v>97</v>
      </c>
      <c r="E173" s="19"/>
      <c r="F173" s="18">
        <f>D173*E173</f>
        <v>0</v>
      </c>
    </row>
    <row r="174" spans="1:6" s="1033" customFormat="1">
      <c r="A174" s="590"/>
      <c r="B174" s="1063" t="s">
        <v>671</v>
      </c>
      <c r="C174" s="1113"/>
      <c r="D174" s="1086"/>
      <c r="E174" s="10"/>
      <c r="F174" s="11"/>
    </row>
    <row r="175" spans="1:6" s="1033" customFormat="1" ht="12.75">
      <c r="A175" s="590"/>
      <c r="B175" s="1012" t="s">
        <v>101</v>
      </c>
      <c r="C175" s="625" t="s">
        <v>1242</v>
      </c>
      <c r="D175" s="1064">
        <v>115</v>
      </c>
      <c r="E175" s="19"/>
      <c r="F175" s="18">
        <f>D175*E175</f>
        <v>0</v>
      </c>
    </row>
    <row r="176" spans="1:6" s="1033" customFormat="1">
      <c r="A176" s="590"/>
      <c r="B176" s="1063" t="s">
        <v>916</v>
      </c>
      <c r="C176" s="1113"/>
      <c r="D176" s="1086"/>
      <c r="E176" s="10"/>
      <c r="F176" s="11"/>
    </row>
    <row r="177" spans="1:6" s="1033" customFormat="1" ht="12.75">
      <c r="A177" s="590"/>
      <c r="B177" s="1012" t="s">
        <v>101</v>
      </c>
      <c r="C177" s="625" t="s">
        <v>1242</v>
      </c>
      <c r="D177" s="1064">
        <v>247</v>
      </c>
      <c r="E177" s="19"/>
      <c r="F177" s="18">
        <f>D177*E177</f>
        <v>0</v>
      </c>
    </row>
    <row r="178" spans="1:6" s="1033" customFormat="1" ht="12.75">
      <c r="A178" s="590"/>
      <c r="B178" s="1012" t="s">
        <v>102</v>
      </c>
      <c r="C178" s="625" t="s">
        <v>1242</v>
      </c>
      <c r="D178" s="1064">
        <v>395</v>
      </c>
      <c r="E178" s="19"/>
      <c r="F178" s="18">
        <f>D178*E178</f>
        <v>0</v>
      </c>
    </row>
    <row r="179" spans="1:6" s="1033" customFormat="1">
      <c r="A179" s="590"/>
      <c r="B179" s="1063" t="s">
        <v>917</v>
      </c>
      <c r="C179" s="1113"/>
      <c r="D179" s="1086"/>
      <c r="E179" s="10"/>
      <c r="F179" s="11"/>
    </row>
    <row r="180" spans="1:6" s="1033" customFormat="1" ht="12.75">
      <c r="A180" s="590"/>
      <c r="B180" s="1012" t="s">
        <v>101</v>
      </c>
      <c r="C180" s="625" t="s">
        <v>1242</v>
      </c>
      <c r="D180" s="598">
        <v>115</v>
      </c>
      <c r="E180" s="19"/>
      <c r="F180" s="18">
        <f>D180*E180</f>
        <v>0</v>
      </c>
    </row>
    <row r="181" spans="1:6" s="1033" customFormat="1" ht="12.75">
      <c r="A181" s="590"/>
      <c r="B181" s="1012" t="s">
        <v>102</v>
      </c>
      <c r="C181" s="625" t="s">
        <v>1242</v>
      </c>
      <c r="D181" s="598">
        <v>115</v>
      </c>
      <c r="E181" s="19"/>
      <c r="F181" s="18">
        <f>D181*E181</f>
        <v>0</v>
      </c>
    </row>
    <row r="182" spans="1:6" s="1033" customFormat="1">
      <c r="A182" s="590"/>
      <c r="B182" s="1063" t="s">
        <v>856</v>
      </c>
      <c r="C182" s="616"/>
      <c r="D182" s="617"/>
      <c r="E182" s="10"/>
      <c r="F182" s="11"/>
    </row>
    <row r="183" spans="1:6" s="1033" customFormat="1" ht="12.75">
      <c r="A183" s="590"/>
      <c r="B183" s="1012" t="s">
        <v>101</v>
      </c>
      <c r="C183" s="625" t="s">
        <v>1242</v>
      </c>
      <c r="D183" s="598">
        <v>25</v>
      </c>
      <c r="E183" s="19"/>
      <c r="F183" s="18">
        <f>D183*E183</f>
        <v>0</v>
      </c>
    </row>
    <row r="184" spans="1:6" s="1033" customFormat="1" ht="12.75">
      <c r="A184" s="599"/>
      <c r="B184" s="1012" t="s">
        <v>102</v>
      </c>
      <c r="C184" s="625" t="s">
        <v>1242</v>
      </c>
      <c r="D184" s="598">
        <v>25</v>
      </c>
      <c r="E184" s="19"/>
      <c r="F184" s="18">
        <f>D184*E184</f>
        <v>0</v>
      </c>
    </row>
    <row r="185" spans="1:6" s="1033" customFormat="1" ht="157.5">
      <c r="A185" s="586" t="s">
        <v>1397</v>
      </c>
      <c r="B185" s="1081" t="s">
        <v>1331</v>
      </c>
      <c r="C185" s="1075"/>
      <c r="D185" s="1111"/>
      <c r="E185" s="23"/>
      <c r="F185" s="1045"/>
    </row>
    <row r="186" spans="1:6" s="1033" customFormat="1" ht="12.75">
      <c r="A186" s="599"/>
      <c r="B186" s="1079" t="s">
        <v>1332</v>
      </c>
      <c r="C186" s="597" t="s">
        <v>1242</v>
      </c>
      <c r="D186" s="1077">
        <v>16</v>
      </c>
      <c r="E186" s="19"/>
      <c r="F186" s="18">
        <f>D186*E186</f>
        <v>0</v>
      </c>
    </row>
    <row r="187" spans="1:6" s="1033" customFormat="1" ht="123.75">
      <c r="A187" s="651" t="s">
        <v>1398</v>
      </c>
      <c r="B187" s="1081" t="s">
        <v>1808</v>
      </c>
      <c r="C187" s="1112"/>
      <c r="D187" s="1096"/>
      <c r="E187" s="20"/>
      <c r="F187" s="21"/>
    </row>
    <row r="188" spans="1:6" s="1033" customFormat="1">
      <c r="A188" s="651"/>
      <c r="B188" s="1063" t="s">
        <v>914</v>
      </c>
      <c r="C188" s="1113"/>
      <c r="D188" s="1086"/>
      <c r="E188" s="10"/>
      <c r="F188" s="11"/>
    </row>
    <row r="189" spans="1:6" s="1033" customFormat="1" ht="12.75">
      <c r="A189" s="651"/>
      <c r="B189" s="1012" t="s">
        <v>102</v>
      </c>
      <c r="C189" s="625" t="s">
        <v>1242</v>
      </c>
      <c r="D189" s="1064">
        <v>80</v>
      </c>
      <c r="E189" s="19"/>
      <c r="F189" s="18">
        <f>D189*E189</f>
        <v>0</v>
      </c>
    </row>
    <row r="190" spans="1:6" s="1033" customFormat="1">
      <c r="A190" s="651"/>
      <c r="B190" s="1063" t="s">
        <v>675</v>
      </c>
      <c r="C190" s="1113"/>
      <c r="D190" s="1086"/>
      <c r="E190" s="10"/>
      <c r="F190" s="11"/>
    </row>
    <row r="191" spans="1:6" s="1033" customFormat="1" ht="12.75">
      <c r="A191" s="651"/>
      <c r="B191" s="1012" t="s">
        <v>101</v>
      </c>
      <c r="C191" s="625" t="s">
        <v>1242</v>
      </c>
      <c r="D191" s="598">
        <v>70</v>
      </c>
      <c r="E191" s="19"/>
      <c r="F191" s="18">
        <f>D191*E191</f>
        <v>0</v>
      </c>
    </row>
    <row r="192" spans="1:6" s="1033" customFormat="1" ht="12.75">
      <c r="A192" s="651"/>
      <c r="B192" s="1012" t="s">
        <v>102</v>
      </c>
      <c r="C192" s="625" t="s">
        <v>1242</v>
      </c>
      <c r="D192" s="598">
        <v>63</v>
      </c>
      <c r="E192" s="19"/>
      <c r="F192" s="18">
        <f>D192*E192</f>
        <v>0</v>
      </c>
    </row>
    <row r="193" spans="1:6" s="1033" customFormat="1">
      <c r="A193" s="651"/>
      <c r="B193" s="1063" t="s">
        <v>915</v>
      </c>
      <c r="C193" s="1113"/>
      <c r="D193" s="1086"/>
      <c r="E193" s="10"/>
      <c r="F193" s="11"/>
    </row>
    <row r="194" spans="1:6" s="1033" customFormat="1" ht="12.75">
      <c r="A194" s="651"/>
      <c r="B194" s="1012" t="s">
        <v>101</v>
      </c>
      <c r="C194" s="625" t="s">
        <v>1242</v>
      </c>
      <c r="D194" s="598">
        <f>60+6</f>
        <v>66</v>
      </c>
      <c r="E194" s="19"/>
      <c r="F194" s="18">
        <f>D194*E194</f>
        <v>0</v>
      </c>
    </row>
    <row r="195" spans="1:6" s="1033" customFormat="1" ht="12.75">
      <c r="A195" s="651"/>
      <c r="B195" s="1012" t="s">
        <v>102</v>
      </c>
      <c r="C195" s="625" t="s">
        <v>1242</v>
      </c>
      <c r="D195" s="598">
        <f>60+12+25</f>
        <v>97</v>
      </c>
      <c r="E195" s="19"/>
      <c r="F195" s="18">
        <f>D195*E195</f>
        <v>0</v>
      </c>
    </row>
    <row r="196" spans="1:6" s="1033" customFormat="1">
      <c r="A196" s="651"/>
      <c r="B196" s="1063" t="s">
        <v>671</v>
      </c>
      <c r="C196" s="1113"/>
      <c r="D196" s="1086"/>
      <c r="E196" s="10"/>
      <c r="F196" s="11"/>
    </row>
    <row r="197" spans="1:6" s="1033" customFormat="1" ht="12.75">
      <c r="A197" s="651"/>
      <c r="B197" s="1012" t="s">
        <v>101</v>
      </c>
      <c r="C197" s="625" t="s">
        <v>1242</v>
      </c>
      <c r="D197" s="1064">
        <v>115</v>
      </c>
      <c r="E197" s="19"/>
      <c r="F197" s="18">
        <f>D197*E197</f>
        <v>0</v>
      </c>
    </row>
    <row r="198" spans="1:6" s="1033" customFormat="1">
      <c r="A198" s="651"/>
      <c r="B198" s="1012" t="s">
        <v>916</v>
      </c>
      <c r="C198" s="625"/>
      <c r="D198" s="1064"/>
      <c r="E198" s="1030"/>
      <c r="F198" s="18"/>
    </row>
    <row r="199" spans="1:6" s="1033" customFormat="1" ht="12.75">
      <c r="A199" s="651"/>
      <c r="B199" s="1012" t="s">
        <v>101</v>
      </c>
      <c r="C199" s="625" t="s">
        <v>1242</v>
      </c>
      <c r="D199" s="1064">
        <v>247</v>
      </c>
      <c r="E199" s="19"/>
      <c r="F199" s="18">
        <f>D199*E199</f>
        <v>0</v>
      </c>
    </row>
    <row r="200" spans="1:6" s="1033" customFormat="1" ht="12.75">
      <c r="A200" s="651"/>
      <c r="B200" s="1063" t="s">
        <v>102</v>
      </c>
      <c r="C200" s="1113" t="s">
        <v>1242</v>
      </c>
      <c r="D200" s="1086">
        <v>395</v>
      </c>
      <c r="E200" s="19"/>
      <c r="F200" s="11">
        <f>D200*E200</f>
        <v>0</v>
      </c>
    </row>
    <row r="201" spans="1:6" s="1033" customFormat="1">
      <c r="A201" s="651"/>
      <c r="B201" s="1012" t="s">
        <v>917</v>
      </c>
      <c r="C201" s="1102"/>
      <c r="D201" s="1103"/>
      <c r="E201" s="1046"/>
      <c r="F201" s="1047"/>
    </row>
    <row r="202" spans="1:6" s="1033" customFormat="1" ht="12.75">
      <c r="A202" s="651"/>
      <c r="B202" s="1012" t="s">
        <v>101</v>
      </c>
      <c r="C202" s="625" t="s">
        <v>1242</v>
      </c>
      <c r="D202" s="598">
        <v>115</v>
      </c>
      <c r="E202" s="19"/>
      <c r="F202" s="18">
        <f>D202*E202</f>
        <v>0</v>
      </c>
    </row>
    <row r="203" spans="1:6" s="1033" customFormat="1" ht="12.75">
      <c r="A203" s="651"/>
      <c r="B203" s="1063" t="s">
        <v>102</v>
      </c>
      <c r="C203" s="616" t="s">
        <v>1242</v>
      </c>
      <c r="D203" s="617">
        <v>115</v>
      </c>
      <c r="E203" s="19"/>
      <c r="F203" s="11">
        <f>D203*E203</f>
        <v>0</v>
      </c>
    </row>
    <row r="204" spans="1:6" s="1033" customFormat="1">
      <c r="A204" s="651"/>
      <c r="B204" s="1012" t="s">
        <v>856</v>
      </c>
      <c r="C204" s="1102"/>
      <c r="D204" s="1103"/>
      <c r="E204" s="1046"/>
      <c r="F204" s="1047"/>
    </row>
    <row r="205" spans="1:6" s="1033" customFormat="1" ht="12.75">
      <c r="A205" s="651"/>
      <c r="B205" s="1012" t="s">
        <v>101</v>
      </c>
      <c r="C205" s="625" t="s">
        <v>1242</v>
      </c>
      <c r="D205" s="598">
        <v>25</v>
      </c>
      <c r="E205" s="19"/>
      <c r="F205" s="18">
        <f>D205*E205</f>
        <v>0</v>
      </c>
    </row>
    <row r="206" spans="1:6" s="1033" customFormat="1" ht="12.75">
      <c r="A206" s="651"/>
      <c r="B206" s="1081" t="s">
        <v>102</v>
      </c>
      <c r="C206" s="1112" t="s">
        <v>1242</v>
      </c>
      <c r="D206" s="1096">
        <v>25</v>
      </c>
      <c r="E206" s="19"/>
      <c r="F206" s="21">
        <f>D206*E206</f>
        <v>0</v>
      </c>
    </row>
    <row r="207" spans="1:6" s="1033" customFormat="1" ht="67.5">
      <c r="A207" s="651" t="s">
        <v>1399</v>
      </c>
      <c r="B207" s="1082" t="s">
        <v>1333</v>
      </c>
      <c r="C207" s="1114"/>
      <c r="D207" s="1115"/>
      <c r="E207" s="24"/>
      <c r="F207" s="25"/>
    </row>
    <row r="208" spans="1:6" s="1033" customFormat="1" ht="33.75">
      <c r="A208" s="651"/>
      <c r="B208" s="1082" t="s">
        <v>103</v>
      </c>
      <c r="C208" s="1116"/>
      <c r="D208" s="1117"/>
      <c r="E208" s="26"/>
      <c r="F208" s="27"/>
    </row>
    <row r="209" spans="1:6" s="1033" customFormat="1">
      <c r="A209" s="651"/>
      <c r="B209" s="1063" t="s">
        <v>675</v>
      </c>
      <c r="C209" s="1113"/>
      <c r="D209" s="1086"/>
      <c r="E209" s="10"/>
      <c r="F209" s="11"/>
    </row>
    <row r="210" spans="1:6" s="1033" customFormat="1">
      <c r="A210" s="651"/>
      <c r="B210" s="1082" t="s">
        <v>104</v>
      </c>
      <c r="C210" s="597" t="s">
        <v>5</v>
      </c>
      <c r="D210" s="1064">
        <v>1</v>
      </c>
      <c r="E210" s="19"/>
      <c r="F210" s="18">
        <f t="shared" ref="F210:F222" si="8">D210*E210</f>
        <v>0</v>
      </c>
    </row>
    <row r="211" spans="1:6" s="1033" customFormat="1">
      <c r="A211" s="651"/>
      <c r="B211" s="1082" t="s">
        <v>105</v>
      </c>
      <c r="C211" s="597" t="s">
        <v>5</v>
      </c>
      <c r="D211" s="1064">
        <v>1</v>
      </c>
      <c r="E211" s="19"/>
      <c r="F211" s="18">
        <f t="shared" si="8"/>
        <v>0</v>
      </c>
    </row>
    <row r="212" spans="1:6" s="1033" customFormat="1">
      <c r="A212" s="651"/>
      <c r="B212" s="1082" t="s">
        <v>106</v>
      </c>
      <c r="C212" s="597" t="s">
        <v>5</v>
      </c>
      <c r="D212" s="1064">
        <v>1</v>
      </c>
      <c r="E212" s="19"/>
      <c r="F212" s="18">
        <f t="shared" si="8"/>
        <v>0</v>
      </c>
    </row>
    <row r="213" spans="1:6" s="1033" customFormat="1">
      <c r="A213" s="651"/>
      <c r="B213" s="1082" t="s">
        <v>107</v>
      </c>
      <c r="C213" s="597" t="s">
        <v>5</v>
      </c>
      <c r="D213" s="1064">
        <v>1</v>
      </c>
      <c r="E213" s="19"/>
      <c r="F213" s="18">
        <f t="shared" si="8"/>
        <v>0</v>
      </c>
    </row>
    <row r="214" spans="1:6" s="1033" customFormat="1">
      <c r="A214" s="651"/>
      <c r="B214" s="1082" t="s">
        <v>108</v>
      </c>
      <c r="C214" s="597" t="s">
        <v>5</v>
      </c>
      <c r="D214" s="1064">
        <v>1</v>
      </c>
      <c r="E214" s="19"/>
      <c r="F214" s="18">
        <f t="shared" si="8"/>
        <v>0</v>
      </c>
    </row>
    <row r="215" spans="1:6" s="1033" customFormat="1">
      <c r="A215" s="651"/>
      <c r="B215" s="1082" t="s">
        <v>109</v>
      </c>
      <c r="C215" s="597" t="s">
        <v>5</v>
      </c>
      <c r="D215" s="1064">
        <v>3</v>
      </c>
      <c r="E215" s="19"/>
      <c r="F215" s="18">
        <f t="shared" si="8"/>
        <v>0</v>
      </c>
    </row>
    <row r="216" spans="1:6" s="1033" customFormat="1">
      <c r="A216" s="651"/>
      <c r="B216" s="1082" t="s">
        <v>110</v>
      </c>
      <c r="C216" s="597" t="s">
        <v>5</v>
      </c>
      <c r="D216" s="1064">
        <v>1</v>
      </c>
      <c r="E216" s="19"/>
      <c r="F216" s="18">
        <f t="shared" si="8"/>
        <v>0</v>
      </c>
    </row>
    <row r="217" spans="1:6" s="1033" customFormat="1">
      <c r="A217" s="651"/>
      <c r="B217" s="1082" t="s">
        <v>111</v>
      </c>
      <c r="C217" s="597" t="s">
        <v>5</v>
      </c>
      <c r="D217" s="1064">
        <v>1</v>
      </c>
      <c r="E217" s="19"/>
      <c r="F217" s="18">
        <f t="shared" si="8"/>
        <v>0</v>
      </c>
    </row>
    <row r="218" spans="1:6" s="1033" customFormat="1">
      <c r="A218" s="651"/>
      <c r="B218" s="1082" t="s">
        <v>112</v>
      </c>
      <c r="C218" s="597" t="s">
        <v>5</v>
      </c>
      <c r="D218" s="1064">
        <v>1</v>
      </c>
      <c r="E218" s="19"/>
      <c r="F218" s="18">
        <f t="shared" si="8"/>
        <v>0</v>
      </c>
    </row>
    <row r="219" spans="1:6" s="1033" customFormat="1">
      <c r="A219" s="651"/>
      <c r="B219" s="1082" t="s">
        <v>113</v>
      </c>
      <c r="C219" s="597" t="s">
        <v>5</v>
      </c>
      <c r="D219" s="1064">
        <v>1</v>
      </c>
      <c r="E219" s="19"/>
      <c r="F219" s="18">
        <f t="shared" si="8"/>
        <v>0</v>
      </c>
    </row>
    <row r="220" spans="1:6" s="1033" customFormat="1">
      <c r="A220" s="651"/>
      <c r="B220" s="1082" t="s">
        <v>114</v>
      </c>
      <c r="C220" s="597" t="s">
        <v>5</v>
      </c>
      <c r="D220" s="1064">
        <v>1</v>
      </c>
      <c r="E220" s="19"/>
      <c r="F220" s="18">
        <f t="shared" si="8"/>
        <v>0</v>
      </c>
    </row>
    <row r="221" spans="1:6" s="1033" customFormat="1">
      <c r="A221" s="651"/>
      <c r="B221" s="1082" t="s">
        <v>115</v>
      </c>
      <c r="C221" s="597" t="s">
        <v>5</v>
      </c>
      <c r="D221" s="1064">
        <v>1</v>
      </c>
      <c r="E221" s="19"/>
      <c r="F221" s="18">
        <f t="shared" si="8"/>
        <v>0</v>
      </c>
    </row>
    <row r="222" spans="1:6" s="1033" customFormat="1">
      <c r="A222" s="651"/>
      <c r="B222" s="1082" t="s">
        <v>116</v>
      </c>
      <c r="C222" s="597" t="s">
        <v>5</v>
      </c>
      <c r="D222" s="1064">
        <v>1</v>
      </c>
      <c r="E222" s="19"/>
      <c r="F222" s="18">
        <f t="shared" si="8"/>
        <v>0</v>
      </c>
    </row>
    <row r="223" spans="1:6" s="1033" customFormat="1">
      <c r="A223" s="651"/>
      <c r="B223" s="1063" t="s">
        <v>671</v>
      </c>
      <c r="C223" s="616"/>
      <c r="D223" s="1086"/>
      <c r="E223" s="10"/>
      <c r="F223" s="11"/>
    </row>
    <row r="224" spans="1:6" s="1033" customFormat="1">
      <c r="A224" s="651"/>
      <c r="B224" s="1082" t="s">
        <v>117</v>
      </c>
      <c r="C224" s="597" t="s">
        <v>5</v>
      </c>
      <c r="D224" s="1064">
        <v>1</v>
      </c>
      <c r="E224" s="19"/>
      <c r="F224" s="18">
        <f>D224*E224</f>
        <v>0</v>
      </c>
    </row>
    <row r="225" spans="1:7" s="1033" customFormat="1">
      <c r="A225" s="651"/>
      <c r="B225" s="1082" t="s">
        <v>118</v>
      </c>
      <c r="C225" s="597" t="s">
        <v>5</v>
      </c>
      <c r="D225" s="1064">
        <v>1</v>
      </c>
      <c r="E225" s="19"/>
      <c r="F225" s="18">
        <f>D225*E225</f>
        <v>0</v>
      </c>
    </row>
    <row r="226" spans="1:7" s="1033" customFormat="1">
      <c r="A226" s="651"/>
      <c r="B226" s="1082" t="s">
        <v>115</v>
      </c>
      <c r="C226" s="597" t="s">
        <v>5</v>
      </c>
      <c r="D226" s="1064">
        <v>1</v>
      </c>
      <c r="E226" s="19"/>
      <c r="F226" s="18">
        <f>D226*E226</f>
        <v>0</v>
      </c>
    </row>
    <row r="227" spans="1:7" s="1033" customFormat="1">
      <c r="A227" s="651"/>
      <c r="B227" s="1063" t="s">
        <v>916</v>
      </c>
      <c r="C227" s="616"/>
      <c r="D227" s="1086"/>
      <c r="E227" s="10"/>
      <c r="F227" s="11"/>
    </row>
    <row r="228" spans="1:7" s="1033" customFormat="1">
      <c r="A228" s="651"/>
      <c r="B228" s="1082" t="s">
        <v>117</v>
      </c>
      <c r="C228" s="597" t="s">
        <v>5</v>
      </c>
      <c r="D228" s="1064">
        <v>3</v>
      </c>
      <c r="E228" s="19"/>
      <c r="F228" s="18">
        <f>D228*E228</f>
        <v>0</v>
      </c>
    </row>
    <row r="229" spans="1:7" s="1033" customFormat="1">
      <c r="A229" s="651"/>
      <c r="B229" s="1082" t="s">
        <v>118</v>
      </c>
      <c r="C229" s="597" t="s">
        <v>5</v>
      </c>
      <c r="D229" s="1064">
        <v>3</v>
      </c>
      <c r="E229" s="19"/>
      <c r="F229" s="18">
        <f>D229*E229</f>
        <v>0</v>
      </c>
    </row>
    <row r="230" spans="1:7" s="1033" customFormat="1">
      <c r="A230" s="651"/>
      <c r="B230" s="1082" t="s">
        <v>115</v>
      </c>
      <c r="C230" s="597" t="s">
        <v>5</v>
      </c>
      <c r="D230" s="1064">
        <v>3</v>
      </c>
      <c r="E230" s="19"/>
      <c r="F230" s="18">
        <f>D230*E230</f>
        <v>0</v>
      </c>
    </row>
    <row r="231" spans="1:7" s="1033" customFormat="1" ht="33.75">
      <c r="A231" s="586" t="s">
        <v>1400</v>
      </c>
      <c r="B231" s="1082" t="s">
        <v>1334</v>
      </c>
      <c r="C231" s="637"/>
      <c r="D231" s="1118"/>
      <c r="E231" s="20"/>
      <c r="F231" s="21"/>
    </row>
    <row r="232" spans="1:7" s="1033" customFormat="1">
      <c r="A232" s="590"/>
      <c r="B232" s="1063" t="s">
        <v>914</v>
      </c>
      <c r="C232" s="616"/>
      <c r="D232" s="1086"/>
      <c r="E232" s="10"/>
      <c r="F232" s="11"/>
    </row>
    <row r="233" spans="1:7" s="1033" customFormat="1">
      <c r="A233" s="590"/>
      <c r="B233" s="1082" t="s">
        <v>120</v>
      </c>
      <c r="C233" s="597" t="s">
        <v>5</v>
      </c>
      <c r="D233" s="1064">
        <v>2</v>
      </c>
      <c r="E233" s="19"/>
      <c r="F233" s="18">
        <f>D233*E233</f>
        <v>0</v>
      </c>
    </row>
    <row r="234" spans="1:7" s="1033" customFormat="1">
      <c r="A234" s="590"/>
      <c r="B234" s="1082" t="s">
        <v>126</v>
      </c>
      <c r="C234" s="597" t="s">
        <v>5</v>
      </c>
      <c r="D234" s="1064">
        <v>1</v>
      </c>
      <c r="E234" s="19"/>
      <c r="F234" s="18">
        <f>D234*E234</f>
        <v>0</v>
      </c>
    </row>
    <row r="235" spans="1:7" s="1033" customFormat="1">
      <c r="A235" s="590"/>
      <c r="B235" s="1063" t="s">
        <v>675</v>
      </c>
      <c r="C235" s="616"/>
      <c r="D235" s="1086"/>
      <c r="E235" s="10"/>
      <c r="F235" s="11"/>
    </row>
    <row r="236" spans="1:7" s="1033" customFormat="1">
      <c r="A236" s="590"/>
      <c r="B236" s="1082" t="s">
        <v>119</v>
      </c>
      <c r="C236" s="597" t="s">
        <v>5</v>
      </c>
      <c r="D236" s="1064">
        <v>1</v>
      </c>
      <c r="E236" s="19"/>
      <c r="F236" s="18">
        <f t="shared" ref="F236:F242" si="9">D236*E236</f>
        <v>0</v>
      </c>
      <c r="G236" s="13"/>
    </row>
    <row r="237" spans="1:7" s="1033" customFormat="1">
      <c r="A237" s="590"/>
      <c r="B237" s="1082" t="s">
        <v>120</v>
      </c>
      <c r="C237" s="597" t="s">
        <v>5</v>
      </c>
      <c r="D237" s="1064">
        <v>1</v>
      </c>
      <c r="E237" s="19"/>
      <c r="F237" s="18">
        <f t="shared" si="9"/>
        <v>0</v>
      </c>
      <c r="G237" s="13"/>
    </row>
    <row r="238" spans="1:7" s="1033" customFormat="1">
      <c r="A238" s="590"/>
      <c r="B238" s="1082" t="s">
        <v>121</v>
      </c>
      <c r="C238" s="597" t="s">
        <v>5</v>
      </c>
      <c r="D238" s="1064">
        <v>1</v>
      </c>
      <c r="E238" s="19"/>
      <c r="F238" s="18">
        <f t="shared" si="9"/>
        <v>0</v>
      </c>
      <c r="G238" s="13"/>
    </row>
    <row r="239" spans="1:7" s="1033" customFormat="1">
      <c r="A239" s="590"/>
      <c r="B239" s="1082" t="s">
        <v>122</v>
      </c>
      <c r="C239" s="597" t="s">
        <v>5</v>
      </c>
      <c r="D239" s="1064">
        <v>1</v>
      </c>
      <c r="E239" s="19"/>
      <c r="F239" s="18">
        <f t="shared" si="9"/>
        <v>0</v>
      </c>
      <c r="G239" s="13"/>
    </row>
    <row r="240" spans="1:7" s="1033" customFormat="1">
      <c r="A240" s="590"/>
      <c r="B240" s="1012" t="s">
        <v>123</v>
      </c>
      <c r="C240" s="597" t="s">
        <v>5</v>
      </c>
      <c r="D240" s="1064">
        <v>1</v>
      </c>
      <c r="E240" s="19"/>
      <c r="F240" s="18">
        <f t="shared" si="9"/>
        <v>0</v>
      </c>
      <c r="G240" s="13"/>
    </row>
    <row r="241" spans="1:7" s="1033" customFormat="1">
      <c r="A241" s="590"/>
      <c r="B241" s="1082" t="s">
        <v>124</v>
      </c>
      <c r="C241" s="597" t="s">
        <v>5</v>
      </c>
      <c r="D241" s="1064">
        <v>1</v>
      </c>
      <c r="E241" s="19"/>
      <c r="F241" s="18">
        <f t="shared" si="9"/>
        <v>0</v>
      </c>
      <c r="G241" s="13"/>
    </row>
    <row r="242" spans="1:7" s="1033" customFormat="1">
      <c r="A242" s="590"/>
      <c r="B242" s="1012" t="s">
        <v>125</v>
      </c>
      <c r="C242" s="597" t="s">
        <v>5</v>
      </c>
      <c r="D242" s="1064">
        <v>1</v>
      </c>
      <c r="E242" s="19"/>
      <c r="F242" s="18">
        <f t="shared" si="9"/>
        <v>0</v>
      </c>
      <c r="G242" s="13"/>
    </row>
    <row r="243" spans="1:7" s="1033" customFormat="1">
      <c r="A243" s="590"/>
      <c r="B243" s="1063" t="s">
        <v>915</v>
      </c>
      <c r="C243" s="616"/>
      <c r="D243" s="1086"/>
      <c r="E243" s="10"/>
      <c r="F243" s="11"/>
      <c r="G243" s="13"/>
    </row>
    <row r="244" spans="1:7" s="1033" customFormat="1">
      <c r="A244" s="590"/>
      <c r="B244" s="1082" t="s">
        <v>121</v>
      </c>
      <c r="C244" s="597" t="s">
        <v>5</v>
      </c>
      <c r="D244" s="1064">
        <v>1</v>
      </c>
      <c r="E244" s="19"/>
      <c r="F244" s="18">
        <f>D244*E244</f>
        <v>0</v>
      </c>
      <c r="G244" s="13"/>
    </row>
    <row r="245" spans="1:7" s="1033" customFormat="1">
      <c r="A245" s="590"/>
      <c r="B245" s="1082" t="s">
        <v>126</v>
      </c>
      <c r="C245" s="597" t="s">
        <v>5</v>
      </c>
      <c r="D245" s="1064">
        <v>2</v>
      </c>
      <c r="E245" s="19"/>
      <c r="F245" s="18">
        <f>D245*E245</f>
        <v>0</v>
      </c>
      <c r="G245" s="13"/>
    </row>
    <row r="246" spans="1:7" s="1033" customFormat="1">
      <c r="A246" s="590"/>
      <c r="B246" s="1063" t="s">
        <v>671</v>
      </c>
      <c r="C246" s="616"/>
      <c r="D246" s="1086"/>
      <c r="E246" s="10"/>
      <c r="F246" s="11"/>
      <c r="G246" s="13"/>
    </row>
    <row r="247" spans="1:7" s="1033" customFormat="1">
      <c r="A247" s="590"/>
      <c r="B247" s="1082" t="s">
        <v>119</v>
      </c>
      <c r="C247" s="597" t="s">
        <v>5</v>
      </c>
      <c r="D247" s="1064">
        <v>1</v>
      </c>
      <c r="E247" s="19"/>
      <c r="F247" s="18">
        <f>D247*E247</f>
        <v>0</v>
      </c>
      <c r="G247" s="13"/>
    </row>
    <row r="248" spans="1:7" s="1033" customFormat="1">
      <c r="A248" s="590"/>
      <c r="B248" s="1082" t="s">
        <v>127</v>
      </c>
      <c r="C248" s="597" t="s">
        <v>5</v>
      </c>
      <c r="D248" s="1064">
        <v>1</v>
      </c>
      <c r="E248" s="19"/>
      <c r="F248" s="18">
        <f>D248*E248</f>
        <v>0</v>
      </c>
      <c r="G248" s="13"/>
    </row>
    <row r="249" spans="1:7" s="1033" customFormat="1">
      <c r="A249" s="590"/>
      <c r="B249" s="1082" t="s">
        <v>128</v>
      </c>
      <c r="C249" s="597" t="s">
        <v>5</v>
      </c>
      <c r="D249" s="1064">
        <v>1</v>
      </c>
      <c r="E249" s="19"/>
      <c r="F249" s="18">
        <f>D249*E249</f>
        <v>0</v>
      </c>
      <c r="G249" s="13"/>
    </row>
    <row r="250" spans="1:7" s="1033" customFormat="1">
      <c r="A250" s="590"/>
      <c r="B250" s="1012" t="s">
        <v>129</v>
      </c>
      <c r="C250" s="597" t="s">
        <v>5</v>
      </c>
      <c r="D250" s="1064">
        <v>1</v>
      </c>
      <c r="E250" s="19"/>
      <c r="F250" s="18">
        <f>D250*E250</f>
        <v>0</v>
      </c>
      <c r="G250" s="13"/>
    </row>
    <row r="251" spans="1:7" s="1033" customFormat="1">
      <c r="A251" s="590"/>
      <c r="B251" s="1063" t="s">
        <v>916</v>
      </c>
      <c r="C251" s="616"/>
      <c r="D251" s="1086"/>
      <c r="E251" s="10"/>
      <c r="F251" s="11"/>
      <c r="G251" s="13"/>
    </row>
    <row r="252" spans="1:7" s="1033" customFormat="1">
      <c r="A252" s="590"/>
      <c r="B252" s="1082" t="s">
        <v>119</v>
      </c>
      <c r="C252" s="597" t="s">
        <v>5</v>
      </c>
      <c r="D252" s="1064">
        <v>3</v>
      </c>
      <c r="E252" s="19"/>
      <c r="F252" s="18">
        <f t="shared" ref="F252:F258" si="10">D252*E252</f>
        <v>0</v>
      </c>
      <c r="G252" s="13"/>
    </row>
    <row r="253" spans="1:7" s="1033" customFormat="1">
      <c r="A253" s="590"/>
      <c r="B253" s="1082" t="s">
        <v>120</v>
      </c>
      <c r="C253" s="597" t="s">
        <v>5</v>
      </c>
      <c r="D253" s="1064">
        <v>4</v>
      </c>
      <c r="E253" s="19"/>
      <c r="F253" s="18">
        <f t="shared" si="10"/>
        <v>0</v>
      </c>
      <c r="G253" s="13"/>
    </row>
    <row r="254" spans="1:7" s="1033" customFormat="1">
      <c r="A254" s="590"/>
      <c r="B254" s="1082" t="s">
        <v>121</v>
      </c>
      <c r="C254" s="597" t="s">
        <v>5</v>
      </c>
      <c r="D254" s="1064">
        <v>2</v>
      </c>
      <c r="E254" s="19"/>
      <c r="F254" s="18">
        <f t="shared" si="10"/>
        <v>0</v>
      </c>
      <c r="G254" s="13"/>
    </row>
    <row r="255" spans="1:7" s="1033" customFormat="1">
      <c r="A255" s="590"/>
      <c r="B255" s="1082" t="s">
        <v>126</v>
      </c>
      <c r="C255" s="597" t="s">
        <v>5</v>
      </c>
      <c r="D255" s="1064">
        <v>4</v>
      </c>
      <c r="E255" s="19"/>
      <c r="F255" s="18">
        <f>D255*E255</f>
        <v>0</v>
      </c>
      <c r="G255" s="13"/>
    </row>
    <row r="256" spans="1:7" s="1033" customFormat="1">
      <c r="A256" s="590"/>
      <c r="B256" s="1082" t="s">
        <v>127</v>
      </c>
      <c r="C256" s="597" t="s">
        <v>5</v>
      </c>
      <c r="D256" s="1064">
        <v>3</v>
      </c>
      <c r="E256" s="19"/>
      <c r="F256" s="18">
        <f t="shared" si="10"/>
        <v>0</v>
      </c>
      <c r="G256" s="13"/>
    </row>
    <row r="257" spans="1:7" s="1033" customFormat="1">
      <c r="A257" s="590"/>
      <c r="B257" s="1082" t="s">
        <v>128</v>
      </c>
      <c r="C257" s="597" t="s">
        <v>5</v>
      </c>
      <c r="D257" s="1064">
        <v>3</v>
      </c>
      <c r="E257" s="19"/>
      <c r="F257" s="18">
        <f>D257*E257</f>
        <v>0</v>
      </c>
      <c r="G257" s="13"/>
    </row>
    <row r="258" spans="1:7" s="1033" customFormat="1">
      <c r="A258" s="590"/>
      <c r="B258" s="1012" t="s">
        <v>129</v>
      </c>
      <c r="C258" s="597" t="s">
        <v>5</v>
      </c>
      <c r="D258" s="1064">
        <v>3</v>
      </c>
      <c r="E258" s="19"/>
      <c r="F258" s="18">
        <f t="shared" si="10"/>
        <v>0</v>
      </c>
      <c r="G258" s="13"/>
    </row>
    <row r="259" spans="1:7" s="1033" customFormat="1">
      <c r="A259" s="590"/>
      <c r="B259" s="1063" t="s">
        <v>917</v>
      </c>
      <c r="C259" s="616"/>
      <c r="D259" s="1086"/>
      <c r="E259" s="10"/>
      <c r="F259" s="11"/>
      <c r="G259" s="13"/>
    </row>
    <row r="260" spans="1:7" s="1033" customFormat="1">
      <c r="A260" s="590"/>
      <c r="B260" s="1082" t="s">
        <v>121</v>
      </c>
      <c r="C260" s="597" t="s">
        <v>5</v>
      </c>
      <c r="D260" s="1064">
        <v>3</v>
      </c>
      <c r="E260" s="19"/>
      <c r="F260" s="18">
        <f>D260*E260</f>
        <v>0</v>
      </c>
      <c r="G260" s="13"/>
    </row>
    <row r="261" spans="1:7" s="1033" customFormat="1">
      <c r="A261" s="599"/>
      <c r="B261" s="1082" t="s">
        <v>126</v>
      </c>
      <c r="C261" s="597" t="s">
        <v>5</v>
      </c>
      <c r="D261" s="1064">
        <v>2</v>
      </c>
      <c r="E261" s="19"/>
      <c r="F261" s="18">
        <f>D261*E261</f>
        <v>0</v>
      </c>
      <c r="G261" s="13"/>
    </row>
    <row r="262" spans="1:7" s="1033" customFormat="1" ht="78.75">
      <c r="A262" s="651" t="s">
        <v>1401</v>
      </c>
      <c r="B262" s="1079" t="s">
        <v>1335</v>
      </c>
      <c r="C262" s="1113"/>
      <c r="D262" s="1086"/>
      <c r="E262" s="10"/>
      <c r="F262" s="11"/>
    </row>
    <row r="263" spans="1:7" s="1033" customFormat="1">
      <c r="A263" s="651"/>
      <c r="B263" s="1063" t="s">
        <v>675</v>
      </c>
      <c r="C263" s="607"/>
      <c r="D263" s="1117"/>
      <c r="E263" s="10"/>
      <c r="F263" s="30"/>
    </row>
    <row r="264" spans="1:7" s="1033" customFormat="1">
      <c r="A264" s="651"/>
      <c r="B264" s="1119" t="s">
        <v>130</v>
      </c>
      <c r="C264" s="1120" t="s">
        <v>5</v>
      </c>
      <c r="D264" s="1064">
        <v>2</v>
      </c>
      <c r="E264" s="19"/>
      <c r="F264" s="18">
        <f>D264*E264</f>
        <v>0</v>
      </c>
    </row>
    <row r="265" spans="1:7" s="1033" customFormat="1">
      <c r="A265" s="651"/>
      <c r="B265" s="1119" t="s">
        <v>131</v>
      </c>
      <c r="C265" s="1120" t="s">
        <v>5</v>
      </c>
      <c r="D265" s="1064">
        <v>1</v>
      </c>
      <c r="E265" s="19"/>
      <c r="F265" s="18">
        <f>D265*E265</f>
        <v>0</v>
      </c>
    </row>
    <row r="266" spans="1:7" s="1033" customFormat="1" ht="56.25">
      <c r="A266" s="651" t="s">
        <v>1402</v>
      </c>
      <c r="B266" s="1079" t="s">
        <v>1336</v>
      </c>
      <c r="C266" s="1113"/>
      <c r="D266" s="1086"/>
      <c r="E266" s="10"/>
      <c r="F266" s="11"/>
    </row>
    <row r="267" spans="1:7" s="1033" customFormat="1">
      <c r="A267" s="651"/>
      <c r="B267" s="1063" t="s">
        <v>671</v>
      </c>
      <c r="C267" s="1120" t="s">
        <v>5</v>
      </c>
      <c r="D267" s="1118">
        <v>1</v>
      </c>
      <c r="E267" s="19"/>
      <c r="F267" s="21">
        <f>D267*E267</f>
        <v>0</v>
      </c>
    </row>
    <row r="268" spans="1:7" s="1033" customFormat="1">
      <c r="A268" s="651"/>
      <c r="B268" s="1119" t="s">
        <v>916</v>
      </c>
      <c r="C268" s="1120" t="s">
        <v>5</v>
      </c>
      <c r="D268" s="1064">
        <v>3</v>
      </c>
      <c r="E268" s="19"/>
      <c r="F268" s="18">
        <f>D268*E268</f>
        <v>0</v>
      </c>
    </row>
    <row r="269" spans="1:7" s="1033" customFormat="1" ht="33.75">
      <c r="A269" s="586" t="s">
        <v>1403</v>
      </c>
      <c r="B269" s="1082" t="s">
        <v>1337</v>
      </c>
      <c r="C269" s="1094"/>
      <c r="D269" s="1095"/>
      <c r="E269" s="1042"/>
      <c r="F269" s="1043"/>
    </row>
    <row r="270" spans="1:7" s="1033" customFormat="1">
      <c r="A270" s="590"/>
      <c r="B270" s="1100" t="s">
        <v>132</v>
      </c>
      <c r="C270" s="1121"/>
      <c r="D270" s="1122"/>
      <c r="E270" s="1050"/>
      <c r="F270" s="1051"/>
    </row>
    <row r="271" spans="1:7" s="1033" customFormat="1">
      <c r="A271" s="590"/>
      <c r="B271" s="1063" t="s">
        <v>675</v>
      </c>
      <c r="C271" s="1092"/>
      <c r="D271" s="1093"/>
      <c r="E271" s="1040"/>
      <c r="F271" s="1041"/>
    </row>
    <row r="272" spans="1:7" s="1033" customFormat="1">
      <c r="A272" s="590"/>
      <c r="B272" s="1082" t="s">
        <v>133</v>
      </c>
      <c r="C272" s="597" t="s">
        <v>5</v>
      </c>
      <c r="D272" s="1064">
        <v>1</v>
      </c>
      <c r="E272" s="19"/>
      <c r="F272" s="18">
        <f>D272*E272</f>
        <v>0</v>
      </c>
    </row>
    <row r="273" spans="1:6" s="1033" customFormat="1">
      <c r="A273" s="590"/>
      <c r="B273" s="1082" t="s">
        <v>134</v>
      </c>
      <c r="C273" s="597" t="s">
        <v>5</v>
      </c>
      <c r="D273" s="1064">
        <v>1</v>
      </c>
      <c r="E273" s="19"/>
      <c r="F273" s="18">
        <f>D273*E273</f>
        <v>0</v>
      </c>
    </row>
    <row r="274" spans="1:6" s="1033" customFormat="1">
      <c r="A274" s="599"/>
      <c r="B274" s="1082" t="s">
        <v>135</v>
      </c>
      <c r="C274" s="597" t="s">
        <v>5</v>
      </c>
      <c r="D274" s="1064">
        <v>1</v>
      </c>
      <c r="E274" s="19"/>
      <c r="F274" s="18">
        <f>D274*E274</f>
        <v>0</v>
      </c>
    </row>
    <row r="275" spans="1:6" s="1033" customFormat="1" ht="56.25">
      <c r="A275" s="586" t="s">
        <v>1404</v>
      </c>
      <c r="B275" s="1073" t="s">
        <v>1338</v>
      </c>
      <c r="C275" s="1113"/>
      <c r="D275" s="1086"/>
      <c r="E275" s="24"/>
      <c r="F275" s="11"/>
    </row>
    <row r="276" spans="1:6" s="1033" customFormat="1">
      <c r="A276" s="590"/>
      <c r="B276" s="1091" t="s">
        <v>671</v>
      </c>
      <c r="C276" s="1123"/>
      <c r="D276" s="1124"/>
      <c r="E276" s="1052"/>
      <c r="F276" s="1053"/>
    </row>
    <row r="277" spans="1:6" s="1033" customFormat="1">
      <c r="A277" s="590"/>
      <c r="B277" s="1119" t="s">
        <v>91</v>
      </c>
      <c r="C277" s="1120" t="s">
        <v>5</v>
      </c>
      <c r="D277" s="1064">
        <v>1</v>
      </c>
      <c r="E277" s="19"/>
      <c r="F277" s="18">
        <f>D277*E277</f>
        <v>0</v>
      </c>
    </row>
    <row r="278" spans="1:6" s="1033" customFormat="1">
      <c r="A278" s="590"/>
      <c r="B278" s="1079" t="s">
        <v>916</v>
      </c>
      <c r="C278" s="1125"/>
      <c r="D278" s="1126"/>
      <c r="E278" s="291"/>
      <c r="F278" s="291"/>
    </row>
    <row r="279" spans="1:6" s="1033" customFormat="1">
      <c r="A279" s="599"/>
      <c r="B279" s="1063" t="s">
        <v>91</v>
      </c>
      <c r="C279" s="1120" t="s">
        <v>5</v>
      </c>
      <c r="D279" s="1118">
        <v>3</v>
      </c>
      <c r="E279" s="19"/>
      <c r="F279" s="21">
        <f>D279*E279</f>
        <v>0</v>
      </c>
    </row>
    <row r="280" spans="1:6" s="1033" customFormat="1" ht="45">
      <c r="A280" s="651" t="s">
        <v>1405</v>
      </c>
      <c r="B280" s="1078" t="s">
        <v>1339</v>
      </c>
      <c r="C280" s="1090"/>
      <c r="D280" s="1106"/>
      <c r="E280" s="29"/>
      <c r="F280" s="1048"/>
    </row>
    <row r="281" spans="1:6" s="1033" customFormat="1">
      <c r="A281" s="651"/>
      <c r="B281" s="1127" t="s">
        <v>675</v>
      </c>
      <c r="C281" s="1092"/>
      <c r="D281" s="1093"/>
      <c r="E281" s="1040"/>
      <c r="F281" s="1041"/>
    </row>
    <row r="282" spans="1:6" s="1033" customFormat="1">
      <c r="A282" s="651"/>
      <c r="B282" s="1081" t="s">
        <v>136</v>
      </c>
      <c r="C282" s="1075" t="s">
        <v>5</v>
      </c>
      <c r="D282" s="1128">
        <v>1</v>
      </c>
      <c r="E282" s="19"/>
      <c r="F282" s="1045">
        <f>D282*E282</f>
        <v>0</v>
      </c>
    </row>
    <row r="283" spans="1:6" s="1033" customFormat="1">
      <c r="A283" s="651" t="s">
        <v>1406</v>
      </c>
      <c r="B283" s="1078" t="s">
        <v>919</v>
      </c>
      <c r="C283" s="1114"/>
      <c r="D283" s="1115"/>
      <c r="E283" s="24"/>
      <c r="F283" s="25"/>
    </row>
    <row r="284" spans="1:6" s="1033" customFormat="1" ht="45">
      <c r="A284" s="651"/>
      <c r="B284" s="1129" t="s">
        <v>137</v>
      </c>
      <c r="C284" s="1130"/>
      <c r="D284" s="1131"/>
      <c r="E284" s="10"/>
      <c r="F284" s="28"/>
    </row>
    <row r="285" spans="1:6" s="1033" customFormat="1" ht="33.75">
      <c r="A285" s="651"/>
      <c r="B285" s="1129" t="s">
        <v>920</v>
      </c>
      <c r="C285" s="1130"/>
      <c r="D285" s="1131"/>
      <c r="E285" s="10"/>
      <c r="F285" s="28"/>
    </row>
    <row r="286" spans="1:6" s="1033" customFormat="1">
      <c r="A286" s="651"/>
      <c r="B286" s="1132" t="s">
        <v>921</v>
      </c>
      <c r="C286" s="1133"/>
      <c r="D286" s="1086"/>
      <c r="E286" s="10"/>
      <c r="F286" s="30"/>
    </row>
    <row r="287" spans="1:6" s="1033" customFormat="1" ht="12.75">
      <c r="A287" s="651"/>
      <c r="B287" s="1082" t="s">
        <v>138</v>
      </c>
      <c r="C287" s="1013" t="s">
        <v>1242</v>
      </c>
      <c r="D287" s="1064">
        <v>21</v>
      </c>
      <c r="E287" s="19"/>
      <c r="F287" s="18">
        <f>D287*E287</f>
        <v>0</v>
      </c>
    </row>
    <row r="288" spans="1:6" s="1033" customFormat="1" ht="33.75">
      <c r="A288" s="586" t="s">
        <v>1407</v>
      </c>
      <c r="B288" s="1073" t="s">
        <v>1340</v>
      </c>
      <c r="C288" s="1134"/>
      <c r="D288" s="1115"/>
      <c r="E288" s="24"/>
      <c r="F288" s="25"/>
    </row>
    <row r="289" spans="1:6" s="1033" customFormat="1">
      <c r="A289" s="590"/>
      <c r="B289" s="1091" t="s">
        <v>921</v>
      </c>
      <c r="C289" s="1123"/>
      <c r="D289" s="1124"/>
      <c r="E289" s="1052"/>
      <c r="F289" s="1053"/>
    </row>
    <row r="290" spans="1:6" s="1033" customFormat="1">
      <c r="A290" s="590"/>
      <c r="B290" s="1119" t="s">
        <v>139</v>
      </c>
      <c r="C290" s="1120" t="s">
        <v>5</v>
      </c>
      <c r="D290" s="1064">
        <v>20</v>
      </c>
      <c r="E290" s="19"/>
      <c r="F290" s="18">
        <f>D290*E290</f>
        <v>0</v>
      </c>
    </row>
    <row r="291" spans="1:6" s="1033" customFormat="1">
      <c r="A291" s="599"/>
      <c r="B291" s="1079" t="s">
        <v>140</v>
      </c>
      <c r="C291" s="1120" t="s">
        <v>5</v>
      </c>
      <c r="D291" s="1135">
        <v>10</v>
      </c>
      <c r="E291" s="19"/>
      <c r="F291" s="21">
        <f>D291*E291</f>
        <v>0</v>
      </c>
    </row>
    <row r="292" spans="1:6" s="1033" customFormat="1" ht="45">
      <c r="A292" s="651" t="s">
        <v>1408</v>
      </c>
      <c r="B292" s="1078" t="s">
        <v>1341</v>
      </c>
      <c r="C292" s="1114"/>
      <c r="D292" s="1115"/>
      <c r="E292" s="24"/>
      <c r="F292" s="25"/>
    </row>
    <row r="293" spans="1:6" s="1033" customFormat="1">
      <c r="A293" s="651"/>
      <c r="B293" s="1082" t="s">
        <v>921</v>
      </c>
      <c r="C293" s="1112"/>
      <c r="D293" s="1118"/>
      <c r="E293" s="20"/>
      <c r="F293" s="21"/>
    </row>
    <row r="294" spans="1:6" s="1033" customFormat="1">
      <c r="A294" s="651"/>
      <c r="B294" s="1082" t="s">
        <v>138</v>
      </c>
      <c r="C294" s="1120" t="s">
        <v>5</v>
      </c>
      <c r="D294" s="1064">
        <v>10</v>
      </c>
      <c r="E294" s="19"/>
      <c r="F294" s="18">
        <f>D294*E294</f>
        <v>0</v>
      </c>
    </row>
    <row r="295" spans="1:6" s="1033" customFormat="1" ht="33.75">
      <c r="A295" s="651" t="s">
        <v>1409</v>
      </c>
      <c r="B295" s="1078" t="s">
        <v>1342</v>
      </c>
      <c r="C295" s="1114"/>
      <c r="D295" s="1115"/>
      <c r="E295" s="24"/>
      <c r="F295" s="25"/>
    </row>
    <row r="296" spans="1:6" s="1033" customFormat="1">
      <c r="A296" s="651"/>
      <c r="B296" s="1136" t="s">
        <v>921</v>
      </c>
      <c r="C296" s="1137"/>
      <c r="D296" s="1117"/>
      <c r="E296" s="26"/>
      <c r="F296" s="27"/>
    </row>
    <row r="297" spans="1:6" s="1033" customFormat="1">
      <c r="A297" s="651"/>
      <c r="B297" s="1082" t="s">
        <v>138</v>
      </c>
      <c r="C297" s="1120" t="s">
        <v>5</v>
      </c>
      <c r="D297" s="1064">
        <v>1</v>
      </c>
      <c r="E297" s="19"/>
      <c r="F297" s="18">
        <f>D297*E297</f>
        <v>0</v>
      </c>
    </row>
    <row r="298" spans="1:6" s="1033" customFormat="1" ht="45">
      <c r="A298" s="651" t="s">
        <v>1410</v>
      </c>
      <c r="B298" s="1078" t="s">
        <v>1343</v>
      </c>
      <c r="C298" s="1114"/>
      <c r="D298" s="1115"/>
      <c r="E298" s="24"/>
      <c r="F298" s="25"/>
    </row>
    <row r="299" spans="1:6" s="1033" customFormat="1" ht="22.5">
      <c r="A299" s="651"/>
      <c r="B299" s="1129" t="s">
        <v>141</v>
      </c>
      <c r="C299" s="1130"/>
      <c r="D299" s="1131"/>
      <c r="E299" s="10"/>
      <c r="F299" s="28"/>
    </row>
    <row r="300" spans="1:6" s="1033" customFormat="1">
      <c r="A300" s="651"/>
      <c r="B300" s="1136" t="s">
        <v>921</v>
      </c>
      <c r="C300" s="1137"/>
      <c r="D300" s="1117"/>
      <c r="E300" s="26"/>
      <c r="F300" s="27"/>
    </row>
    <row r="301" spans="1:6" s="1033" customFormat="1">
      <c r="A301" s="651"/>
      <c r="B301" s="1138" t="s">
        <v>138</v>
      </c>
      <c r="C301" s="1013" t="s">
        <v>5</v>
      </c>
      <c r="D301" s="1064">
        <v>10</v>
      </c>
      <c r="E301" s="19"/>
      <c r="F301" s="18">
        <f>D301*E301</f>
        <v>0</v>
      </c>
    </row>
    <row r="302" spans="1:6" s="1033" customFormat="1" ht="45">
      <c r="A302" s="651" t="s">
        <v>1411</v>
      </c>
      <c r="B302" s="1078" t="s">
        <v>1344</v>
      </c>
      <c r="C302" s="1114"/>
      <c r="D302" s="1115"/>
      <c r="E302" s="24"/>
      <c r="F302" s="25"/>
    </row>
    <row r="303" spans="1:6" s="1033" customFormat="1">
      <c r="A303" s="651"/>
      <c r="B303" s="1129" t="s">
        <v>142</v>
      </c>
      <c r="C303" s="1130"/>
      <c r="D303" s="1131"/>
      <c r="E303" s="10"/>
      <c r="F303" s="28"/>
    </row>
    <row r="304" spans="1:6" s="1033" customFormat="1">
      <c r="A304" s="651"/>
      <c r="B304" s="1082" t="s">
        <v>914</v>
      </c>
      <c r="C304" s="1112" t="s">
        <v>5</v>
      </c>
      <c r="D304" s="1118">
        <v>1</v>
      </c>
      <c r="E304" s="19"/>
      <c r="F304" s="21">
        <f>D304*E304</f>
        <v>0</v>
      </c>
    </row>
    <row r="305" spans="1:6" s="1033" customFormat="1" ht="67.5">
      <c r="A305" s="586" t="s">
        <v>1412</v>
      </c>
      <c r="B305" s="1081" t="s">
        <v>1345</v>
      </c>
      <c r="C305" s="1075"/>
      <c r="D305" s="1111"/>
      <c r="E305" s="23"/>
      <c r="F305" s="1045"/>
    </row>
    <row r="306" spans="1:6" s="1033" customFormat="1">
      <c r="A306" s="599"/>
      <c r="B306" s="1079" t="s">
        <v>914</v>
      </c>
      <c r="C306" s="597" t="s">
        <v>5</v>
      </c>
      <c r="D306" s="1077">
        <v>1</v>
      </c>
      <c r="E306" s="19"/>
      <c r="F306" s="18">
        <f>D306*E306</f>
        <v>0</v>
      </c>
    </row>
    <row r="307" spans="1:6" s="1033" customFormat="1" ht="45">
      <c r="A307" s="586" t="s">
        <v>1413</v>
      </c>
      <c r="B307" s="1081" t="s">
        <v>1346</v>
      </c>
      <c r="C307" s="1075"/>
      <c r="D307" s="1111"/>
      <c r="E307" s="23"/>
      <c r="F307" s="1045"/>
    </row>
    <row r="308" spans="1:6" s="1033" customFormat="1">
      <c r="A308" s="599"/>
      <c r="B308" s="1079" t="s">
        <v>914</v>
      </c>
      <c r="C308" s="597" t="s">
        <v>5</v>
      </c>
      <c r="D308" s="1077">
        <v>1</v>
      </c>
      <c r="E308" s="19"/>
      <c r="F308" s="18">
        <f>D308*E308</f>
        <v>0</v>
      </c>
    </row>
    <row r="309" spans="1:6" s="1033" customFormat="1" ht="56.25">
      <c r="A309" s="651" t="s">
        <v>1414</v>
      </c>
      <c r="B309" s="1073" t="s">
        <v>1347</v>
      </c>
      <c r="C309" s="1114"/>
      <c r="D309" s="1139"/>
      <c r="E309" s="24"/>
      <c r="F309" s="25"/>
    </row>
    <row r="310" spans="1:6" s="1033" customFormat="1" ht="56.25">
      <c r="A310" s="651"/>
      <c r="B310" s="1140" t="s">
        <v>143</v>
      </c>
      <c r="C310" s="1130"/>
      <c r="D310" s="1141"/>
      <c r="E310" s="10"/>
      <c r="F310" s="28"/>
    </row>
    <row r="311" spans="1:6" s="1033" customFormat="1" ht="22.5">
      <c r="A311" s="651"/>
      <c r="B311" s="1140" t="s">
        <v>144</v>
      </c>
      <c r="C311" s="1130"/>
      <c r="D311" s="1141"/>
      <c r="E311" s="10"/>
      <c r="F311" s="28"/>
    </row>
    <row r="312" spans="1:6" s="1033" customFormat="1" ht="12.75">
      <c r="A312" s="651"/>
      <c r="B312" s="1142" t="s">
        <v>1348</v>
      </c>
      <c r="C312" s="1116"/>
      <c r="D312" s="1143"/>
      <c r="E312" s="26"/>
      <c r="F312" s="27"/>
    </row>
    <row r="313" spans="1:6" s="1033" customFormat="1" ht="12.75">
      <c r="A313" s="651"/>
      <c r="B313" s="1063" t="s">
        <v>853</v>
      </c>
      <c r="C313" s="597" t="s">
        <v>1242</v>
      </c>
      <c r="D313" s="1064">
        <v>16</v>
      </c>
      <c r="E313" s="19"/>
      <c r="F313" s="18">
        <f>D313*E313</f>
        <v>0</v>
      </c>
    </row>
    <row r="314" spans="1:6" s="1033" customFormat="1" ht="12.75">
      <c r="A314" s="651"/>
      <c r="B314" s="1063" t="s">
        <v>914</v>
      </c>
      <c r="C314" s="597" t="s">
        <v>1242</v>
      </c>
      <c r="D314" s="1064">
        <v>80</v>
      </c>
      <c r="E314" s="19"/>
      <c r="F314" s="18">
        <f t="shared" ref="F314:F320" si="11">D314*E314</f>
        <v>0</v>
      </c>
    </row>
    <row r="315" spans="1:6" s="1033" customFormat="1" ht="12.75">
      <c r="A315" s="651"/>
      <c r="B315" s="1063" t="s">
        <v>675</v>
      </c>
      <c r="C315" s="597" t="s">
        <v>1242</v>
      </c>
      <c r="D315" s="1064">
        <v>133</v>
      </c>
      <c r="E315" s="19"/>
      <c r="F315" s="18">
        <f t="shared" si="11"/>
        <v>0</v>
      </c>
    </row>
    <row r="316" spans="1:6" s="1033" customFormat="1" ht="12.75">
      <c r="A316" s="651"/>
      <c r="B316" s="1063" t="s">
        <v>915</v>
      </c>
      <c r="C316" s="597" t="s">
        <v>1242</v>
      </c>
      <c r="D316" s="1064">
        <v>163</v>
      </c>
      <c r="E316" s="19"/>
      <c r="F316" s="18">
        <f t="shared" si="11"/>
        <v>0</v>
      </c>
    </row>
    <row r="317" spans="1:6" s="1033" customFormat="1" ht="12.75">
      <c r="A317" s="651"/>
      <c r="B317" s="1063" t="s">
        <v>671</v>
      </c>
      <c r="C317" s="597" t="s">
        <v>1242</v>
      </c>
      <c r="D317" s="1064">
        <v>115</v>
      </c>
      <c r="E317" s="19"/>
      <c r="F317" s="18">
        <f t="shared" si="11"/>
        <v>0</v>
      </c>
    </row>
    <row r="318" spans="1:6" s="1033" customFormat="1" ht="15">
      <c r="A318" s="651"/>
      <c r="B318" s="1063" t="s">
        <v>916</v>
      </c>
      <c r="C318" s="597" t="s">
        <v>1138</v>
      </c>
      <c r="D318" s="1064">
        <v>642</v>
      </c>
      <c r="E318" s="19"/>
      <c r="F318" s="18">
        <f t="shared" si="11"/>
        <v>0</v>
      </c>
    </row>
    <row r="319" spans="1:6" s="1033" customFormat="1" ht="15">
      <c r="A319" s="651"/>
      <c r="B319" s="1063" t="s">
        <v>917</v>
      </c>
      <c r="C319" s="597" t="s">
        <v>1138</v>
      </c>
      <c r="D319" s="1064">
        <v>230</v>
      </c>
      <c r="E319" s="19"/>
      <c r="F319" s="18">
        <f t="shared" si="11"/>
        <v>0</v>
      </c>
    </row>
    <row r="320" spans="1:6" s="1033" customFormat="1" ht="15">
      <c r="A320" s="651"/>
      <c r="B320" s="1063" t="s">
        <v>856</v>
      </c>
      <c r="C320" s="597" t="s">
        <v>1138</v>
      </c>
      <c r="D320" s="1064">
        <v>50</v>
      </c>
      <c r="E320" s="19"/>
      <c r="F320" s="18">
        <f t="shared" si="11"/>
        <v>0</v>
      </c>
    </row>
    <row r="321" spans="1:6" s="1033" customFormat="1" ht="56.25">
      <c r="A321" s="586" t="s">
        <v>1415</v>
      </c>
      <c r="B321" s="1144" t="s">
        <v>1349</v>
      </c>
      <c r="C321" s="1134"/>
      <c r="D321" s="1139"/>
      <c r="E321" s="24"/>
      <c r="F321" s="25"/>
    </row>
    <row r="322" spans="1:6" s="1033" customFormat="1">
      <c r="A322" s="590"/>
      <c r="B322" s="1145" t="s">
        <v>145</v>
      </c>
      <c r="C322" s="1137"/>
      <c r="D322" s="1143"/>
      <c r="E322" s="26"/>
      <c r="F322" s="27"/>
    </row>
    <row r="323" spans="1:6" s="1033" customFormat="1">
      <c r="A323" s="590"/>
      <c r="B323" s="1063" t="s">
        <v>671</v>
      </c>
      <c r="C323" s="597" t="s">
        <v>5</v>
      </c>
      <c r="D323" s="598">
        <v>1</v>
      </c>
      <c r="E323" s="19"/>
      <c r="F323" s="18">
        <f>D323*E323</f>
        <v>0</v>
      </c>
    </row>
    <row r="324" spans="1:6" s="1033" customFormat="1">
      <c r="A324" s="599"/>
      <c r="B324" s="1063" t="s">
        <v>916</v>
      </c>
      <c r="C324" s="597" t="s">
        <v>5</v>
      </c>
      <c r="D324" s="598">
        <v>3</v>
      </c>
      <c r="E324" s="19"/>
      <c r="F324" s="18">
        <f>D324*E324</f>
        <v>0</v>
      </c>
    </row>
    <row r="325" spans="1:6" s="1033" customFormat="1" ht="67.5">
      <c r="A325" s="586" t="s">
        <v>1416</v>
      </c>
      <c r="B325" s="1146" t="s">
        <v>1350</v>
      </c>
      <c r="C325" s="1134"/>
      <c r="D325" s="1139"/>
      <c r="E325" s="24"/>
      <c r="F325" s="25"/>
    </row>
    <row r="326" spans="1:6" s="1033" customFormat="1">
      <c r="A326" s="590"/>
      <c r="B326" s="1147" t="s">
        <v>146</v>
      </c>
      <c r="C326" s="1137"/>
      <c r="D326" s="1143"/>
      <c r="E326" s="26"/>
      <c r="F326" s="27"/>
    </row>
    <row r="327" spans="1:6" s="1033" customFormat="1" ht="12.75">
      <c r="A327" s="590"/>
      <c r="B327" s="1063" t="s">
        <v>853</v>
      </c>
      <c r="C327" s="597" t="s">
        <v>1242</v>
      </c>
      <c r="D327" s="1064">
        <v>16</v>
      </c>
      <c r="E327" s="19"/>
      <c r="F327" s="18">
        <f t="shared" ref="F327:F334" si="12">D327*E327</f>
        <v>0</v>
      </c>
    </row>
    <row r="328" spans="1:6" s="1033" customFormat="1" ht="12.75">
      <c r="A328" s="590"/>
      <c r="B328" s="1063" t="s">
        <v>914</v>
      </c>
      <c r="C328" s="597" t="s">
        <v>1242</v>
      </c>
      <c r="D328" s="1064">
        <v>80</v>
      </c>
      <c r="E328" s="19"/>
      <c r="F328" s="18">
        <f t="shared" si="12"/>
        <v>0</v>
      </c>
    </row>
    <row r="329" spans="1:6" s="1033" customFormat="1" ht="12.75">
      <c r="A329" s="590"/>
      <c r="B329" s="1063" t="s">
        <v>675</v>
      </c>
      <c r="C329" s="597" t="s">
        <v>1242</v>
      </c>
      <c r="D329" s="1064">
        <v>133</v>
      </c>
      <c r="E329" s="19"/>
      <c r="F329" s="18">
        <f t="shared" si="12"/>
        <v>0</v>
      </c>
    </row>
    <row r="330" spans="1:6" s="1033" customFormat="1" ht="12.75">
      <c r="A330" s="590"/>
      <c r="B330" s="1063" t="s">
        <v>915</v>
      </c>
      <c r="C330" s="597" t="s">
        <v>1242</v>
      </c>
      <c r="D330" s="1064">
        <v>163</v>
      </c>
      <c r="E330" s="19"/>
      <c r="F330" s="18">
        <f t="shared" si="12"/>
        <v>0</v>
      </c>
    </row>
    <row r="331" spans="1:6" s="1033" customFormat="1" ht="12.75">
      <c r="A331" s="590"/>
      <c r="B331" s="1063" t="s">
        <v>671</v>
      </c>
      <c r="C331" s="597" t="s">
        <v>1242</v>
      </c>
      <c r="D331" s="1064">
        <v>115</v>
      </c>
      <c r="E331" s="19"/>
      <c r="F331" s="18">
        <f t="shared" si="12"/>
        <v>0</v>
      </c>
    </row>
    <row r="332" spans="1:6" s="1033" customFormat="1" ht="15">
      <c r="A332" s="590"/>
      <c r="B332" s="1063" t="s">
        <v>916</v>
      </c>
      <c r="C332" s="597" t="s">
        <v>1138</v>
      </c>
      <c r="D332" s="1064">
        <v>642</v>
      </c>
      <c r="E332" s="19"/>
      <c r="F332" s="18">
        <f t="shared" si="12"/>
        <v>0</v>
      </c>
    </row>
    <row r="333" spans="1:6" s="1033" customFormat="1" ht="15">
      <c r="A333" s="590"/>
      <c r="B333" s="1063" t="s">
        <v>917</v>
      </c>
      <c r="C333" s="597" t="s">
        <v>1138</v>
      </c>
      <c r="D333" s="1064">
        <v>230</v>
      </c>
      <c r="E333" s="19"/>
      <c r="F333" s="18">
        <f t="shared" si="12"/>
        <v>0</v>
      </c>
    </row>
    <row r="334" spans="1:6" s="1033" customFormat="1" ht="15">
      <c r="A334" s="599"/>
      <c r="B334" s="1063" t="s">
        <v>856</v>
      </c>
      <c r="C334" s="597" t="s">
        <v>1138</v>
      </c>
      <c r="D334" s="1064">
        <v>50</v>
      </c>
      <c r="E334" s="19"/>
      <c r="F334" s="18">
        <f t="shared" si="12"/>
        <v>0</v>
      </c>
    </row>
    <row r="335" spans="1:6" s="1033" customFormat="1" ht="112.5">
      <c r="A335" s="586" t="s">
        <v>1417</v>
      </c>
      <c r="B335" s="1078" t="s">
        <v>1351</v>
      </c>
      <c r="C335" s="1113"/>
      <c r="D335" s="1148"/>
      <c r="E335" s="10"/>
      <c r="F335" s="11"/>
    </row>
    <row r="336" spans="1:6" s="1033" customFormat="1">
      <c r="A336" s="590"/>
      <c r="B336" s="1127" t="s">
        <v>146</v>
      </c>
      <c r="C336" s="1113"/>
      <c r="D336" s="1148"/>
      <c r="E336" s="10"/>
      <c r="F336" s="11"/>
    </row>
    <row r="337" spans="1:6" s="1033" customFormat="1" ht="12.75">
      <c r="A337" s="590"/>
      <c r="B337" s="1063" t="s">
        <v>853</v>
      </c>
      <c r="C337" s="597" t="s">
        <v>1242</v>
      </c>
      <c r="D337" s="1064">
        <v>16</v>
      </c>
      <c r="E337" s="19"/>
      <c r="F337" s="18">
        <f t="shared" ref="F337:F344" si="13">D337*E337</f>
        <v>0</v>
      </c>
    </row>
    <row r="338" spans="1:6" s="1033" customFormat="1" ht="12.75">
      <c r="A338" s="590"/>
      <c r="B338" s="1063" t="s">
        <v>914</v>
      </c>
      <c r="C338" s="597" t="s">
        <v>1242</v>
      </c>
      <c r="D338" s="1064">
        <v>80</v>
      </c>
      <c r="E338" s="19"/>
      <c r="F338" s="18">
        <f t="shared" si="13"/>
        <v>0</v>
      </c>
    </row>
    <row r="339" spans="1:6" s="1033" customFormat="1" ht="12.75">
      <c r="A339" s="590"/>
      <c r="B339" s="1063" t="s">
        <v>675</v>
      </c>
      <c r="C339" s="597" t="s">
        <v>1242</v>
      </c>
      <c r="D339" s="1064">
        <v>133</v>
      </c>
      <c r="E339" s="19"/>
      <c r="F339" s="18">
        <f t="shared" si="13"/>
        <v>0</v>
      </c>
    </row>
    <row r="340" spans="1:6" s="1033" customFormat="1" ht="12.75">
      <c r="A340" s="590"/>
      <c r="B340" s="1063" t="s">
        <v>915</v>
      </c>
      <c r="C340" s="597" t="s">
        <v>1242</v>
      </c>
      <c r="D340" s="1064">
        <v>163</v>
      </c>
      <c r="E340" s="19"/>
      <c r="F340" s="18">
        <f t="shared" si="13"/>
        <v>0</v>
      </c>
    </row>
    <row r="341" spans="1:6" s="1033" customFormat="1" ht="12.75">
      <c r="A341" s="590"/>
      <c r="B341" s="1063" t="s">
        <v>671</v>
      </c>
      <c r="C341" s="597" t="s">
        <v>1242</v>
      </c>
      <c r="D341" s="1064">
        <v>115</v>
      </c>
      <c r="E341" s="19"/>
      <c r="F341" s="18">
        <f t="shared" si="13"/>
        <v>0</v>
      </c>
    </row>
    <row r="342" spans="1:6" s="1033" customFormat="1" ht="15">
      <c r="A342" s="590"/>
      <c r="B342" s="1063" t="s">
        <v>916</v>
      </c>
      <c r="C342" s="597" t="s">
        <v>1138</v>
      </c>
      <c r="D342" s="1064">
        <v>642</v>
      </c>
      <c r="E342" s="19"/>
      <c r="F342" s="18">
        <f t="shared" si="13"/>
        <v>0</v>
      </c>
    </row>
    <row r="343" spans="1:6" s="1033" customFormat="1" ht="15">
      <c r="A343" s="590"/>
      <c r="B343" s="1063" t="s">
        <v>917</v>
      </c>
      <c r="C343" s="597" t="s">
        <v>1138</v>
      </c>
      <c r="D343" s="1064">
        <v>230</v>
      </c>
      <c r="E343" s="19"/>
      <c r="F343" s="18">
        <f t="shared" si="13"/>
        <v>0</v>
      </c>
    </row>
    <row r="344" spans="1:6" s="1033" customFormat="1" ht="15">
      <c r="A344" s="599"/>
      <c r="B344" s="1063" t="s">
        <v>856</v>
      </c>
      <c r="C344" s="597" t="s">
        <v>1138</v>
      </c>
      <c r="D344" s="1064">
        <v>50</v>
      </c>
      <c r="E344" s="19"/>
      <c r="F344" s="18">
        <f t="shared" si="13"/>
        <v>0</v>
      </c>
    </row>
    <row r="345" spans="1:6" s="1033" customFormat="1" ht="56.25">
      <c r="A345" s="586" t="s">
        <v>1418</v>
      </c>
      <c r="B345" s="1078" t="s">
        <v>1352</v>
      </c>
      <c r="C345" s="1113"/>
      <c r="D345" s="1148"/>
      <c r="E345" s="10"/>
      <c r="F345" s="11"/>
    </row>
    <row r="346" spans="1:6" s="1033" customFormat="1">
      <c r="A346" s="590"/>
      <c r="B346" s="1127" t="s">
        <v>146</v>
      </c>
      <c r="C346" s="1113"/>
      <c r="D346" s="1148"/>
      <c r="E346" s="10"/>
      <c r="F346" s="11"/>
    </row>
    <row r="347" spans="1:6" s="1033" customFormat="1" ht="12.75">
      <c r="A347" s="590"/>
      <c r="B347" s="1149" t="s">
        <v>853</v>
      </c>
      <c r="C347" s="597" t="s">
        <v>1242</v>
      </c>
      <c r="D347" s="1064">
        <v>16</v>
      </c>
      <c r="E347" s="19"/>
      <c r="F347" s="18">
        <f t="shared" ref="F347:F354" si="14">D347*E347</f>
        <v>0</v>
      </c>
    </row>
    <row r="348" spans="1:6" s="1033" customFormat="1" ht="12.75">
      <c r="A348" s="590"/>
      <c r="B348" s="1150" t="s">
        <v>914</v>
      </c>
      <c r="C348" s="597" t="s">
        <v>1242</v>
      </c>
      <c r="D348" s="1064">
        <v>80</v>
      </c>
      <c r="E348" s="19"/>
      <c r="F348" s="18">
        <f t="shared" si="14"/>
        <v>0</v>
      </c>
    </row>
    <row r="349" spans="1:6" s="1033" customFormat="1" ht="12.75">
      <c r="A349" s="590"/>
      <c r="B349" s="1150" t="s">
        <v>675</v>
      </c>
      <c r="C349" s="597" t="s">
        <v>1242</v>
      </c>
      <c r="D349" s="1064">
        <v>133</v>
      </c>
      <c r="E349" s="19"/>
      <c r="F349" s="18">
        <f t="shared" si="14"/>
        <v>0</v>
      </c>
    </row>
    <row r="350" spans="1:6" s="1033" customFormat="1" ht="12.75">
      <c r="A350" s="590"/>
      <c r="B350" s="1150" t="s">
        <v>915</v>
      </c>
      <c r="C350" s="597" t="s">
        <v>1242</v>
      </c>
      <c r="D350" s="1064">
        <v>163</v>
      </c>
      <c r="E350" s="19"/>
      <c r="F350" s="18">
        <f t="shared" si="14"/>
        <v>0</v>
      </c>
    </row>
    <row r="351" spans="1:6" s="1033" customFormat="1" ht="12.75">
      <c r="A351" s="590"/>
      <c r="B351" s="1150" t="s">
        <v>671</v>
      </c>
      <c r="C351" s="597" t="s">
        <v>1242</v>
      </c>
      <c r="D351" s="1064">
        <v>115</v>
      </c>
      <c r="E351" s="19"/>
      <c r="F351" s="18">
        <f t="shared" si="14"/>
        <v>0</v>
      </c>
    </row>
    <row r="352" spans="1:6" s="1033" customFormat="1" ht="15">
      <c r="A352" s="590"/>
      <c r="B352" s="1150" t="s">
        <v>916</v>
      </c>
      <c r="C352" s="597" t="s">
        <v>1138</v>
      </c>
      <c r="D352" s="1064">
        <v>642</v>
      </c>
      <c r="E352" s="19"/>
      <c r="F352" s="18">
        <f t="shared" si="14"/>
        <v>0</v>
      </c>
    </row>
    <row r="353" spans="1:6" s="1033" customFormat="1" ht="15">
      <c r="A353" s="590"/>
      <c r="B353" s="1150" t="s">
        <v>917</v>
      </c>
      <c r="C353" s="597" t="s">
        <v>1138</v>
      </c>
      <c r="D353" s="1064">
        <v>230</v>
      </c>
      <c r="E353" s="19"/>
      <c r="F353" s="18">
        <f t="shared" si="14"/>
        <v>0</v>
      </c>
    </row>
    <row r="354" spans="1:6" s="1033" customFormat="1" ht="15">
      <c r="A354" s="599"/>
      <c r="B354" s="1091" t="s">
        <v>856</v>
      </c>
      <c r="C354" s="597" t="s">
        <v>1138</v>
      </c>
      <c r="D354" s="1064">
        <v>50</v>
      </c>
      <c r="E354" s="19"/>
      <c r="F354" s="18">
        <f t="shared" si="14"/>
        <v>0</v>
      </c>
    </row>
    <row r="355" spans="1:6" s="1033" customFormat="1" ht="12.75">
      <c r="A355" s="627" t="s">
        <v>1394</v>
      </c>
      <c r="B355" s="628" t="s">
        <v>1419</v>
      </c>
      <c r="C355" s="446"/>
      <c r="D355" s="446"/>
      <c r="E355" s="302"/>
      <c r="F355" s="303">
        <f>SUM(F161:F354)</f>
        <v>0</v>
      </c>
    </row>
    <row r="356" spans="1:6" s="1033" customFormat="1">
      <c r="A356" s="715"/>
      <c r="B356" s="731"/>
      <c r="C356" s="1065"/>
      <c r="D356" s="1062"/>
      <c r="E356" s="11"/>
      <c r="F356" s="1034"/>
    </row>
    <row r="357" spans="1:6" s="1033" customFormat="1" ht="12.75">
      <c r="A357" s="627" t="s">
        <v>1420</v>
      </c>
      <c r="B357" s="628" t="s">
        <v>157</v>
      </c>
      <c r="C357" s="446"/>
      <c r="D357" s="446"/>
      <c r="E357" s="302"/>
      <c r="F357" s="303"/>
    </row>
    <row r="358" spans="1:6" s="1033" customFormat="1">
      <c r="A358" s="731"/>
      <c r="B358" s="1084"/>
      <c r="C358" s="1061"/>
      <c r="D358" s="1062"/>
      <c r="E358" s="11"/>
      <c r="F358" s="1034"/>
    </row>
    <row r="359" spans="1:6" s="1033" customFormat="1" ht="67.5">
      <c r="A359" s="586" t="s">
        <v>1421</v>
      </c>
      <c r="B359" s="1078" t="s">
        <v>1353</v>
      </c>
      <c r="C359" s="1151"/>
      <c r="D359" s="1106"/>
      <c r="E359" s="29"/>
      <c r="F359" s="1048"/>
    </row>
    <row r="360" spans="1:6" s="1033" customFormat="1" ht="101.25">
      <c r="A360" s="590"/>
      <c r="B360" s="1140" t="s">
        <v>147</v>
      </c>
      <c r="C360" s="1152"/>
      <c r="D360" s="1062"/>
      <c r="E360" s="31"/>
      <c r="F360" s="1054"/>
    </row>
    <row r="361" spans="1:6" s="1033" customFormat="1" ht="33.75">
      <c r="A361" s="590"/>
      <c r="B361" s="1140" t="s">
        <v>1354</v>
      </c>
      <c r="C361" s="1152"/>
      <c r="D361" s="1062"/>
      <c r="E361" s="31"/>
      <c r="F361" s="1054"/>
    </row>
    <row r="362" spans="1:6" s="1033" customFormat="1" ht="101.25">
      <c r="A362" s="590"/>
      <c r="B362" s="1140" t="s">
        <v>1355</v>
      </c>
      <c r="C362" s="1152"/>
      <c r="D362" s="1062"/>
      <c r="E362" s="31"/>
      <c r="F362" s="1054"/>
    </row>
    <row r="363" spans="1:6" s="1033" customFormat="1">
      <c r="A363" s="590"/>
      <c r="B363" s="1136" t="s">
        <v>146</v>
      </c>
      <c r="C363" s="1153"/>
      <c r="D363" s="1110"/>
      <c r="E363" s="30"/>
      <c r="F363" s="1049"/>
    </row>
    <row r="364" spans="1:6" s="1033" customFormat="1" ht="12.75">
      <c r="A364" s="590"/>
      <c r="B364" s="1063" t="s">
        <v>853</v>
      </c>
      <c r="C364" s="597" t="s">
        <v>1242</v>
      </c>
      <c r="D364" s="1064">
        <v>16</v>
      </c>
      <c r="E364" s="19"/>
      <c r="F364" s="18">
        <f t="shared" ref="F364:F370" si="15">D364*E364</f>
        <v>0</v>
      </c>
    </row>
    <row r="365" spans="1:6" s="1033" customFormat="1" ht="12.75">
      <c r="A365" s="590"/>
      <c r="B365" s="1063" t="s">
        <v>914</v>
      </c>
      <c r="C365" s="597" t="s">
        <v>1242</v>
      </c>
      <c r="D365" s="1064">
        <v>80</v>
      </c>
      <c r="E365" s="19"/>
      <c r="F365" s="18">
        <f t="shared" si="15"/>
        <v>0</v>
      </c>
    </row>
    <row r="366" spans="1:6" s="1033" customFormat="1" ht="12.75">
      <c r="A366" s="590"/>
      <c r="B366" s="1063" t="s">
        <v>675</v>
      </c>
      <c r="C366" s="597" t="s">
        <v>1242</v>
      </c>
      <c r="D366" s="1064">
        <v>133</v>
      </c>
      <c r="E366" s="19"/>
      <c r="F366" s="18">
        <f t="shared" si="15"/>
        <v>0</v>
      </c>
    </row>
    <row r="367" spans="1:6" s="1033" customFormat="1" ht="12.75">
      <c r="A367" s="590"/>
      <c r="B367" s="1063" t="s">
        <v>915</v>
      </c>
      <c r="C367" s="597" t="s">
        <v>1242</v>
      </c>
      <c r="D367" s="1064">
        <v>163</v>
      </c>
      <c r="E367" s="19"/>
      <c r="F367" s="18">
        <f t="shared" si="15"/>
        <v>0</v>
      </c>
    </row>
    <row r="368" spans="1:6" s="1033" customFormat="1" ht="12.75">
      <c r="A368" s="590"/>
      <c r="B368" s="1063" t="s">
        <v>671</v>
      </c>
      <c r="C368" s="597" t="s">
        <v>1242</v>
      </c>
      <c r="D368" s="1064">
        <v>115</v>
      </c>
      <c r="E368" s="19"/>
      <c r="F368" s="18">
        <f t="shared" si="15"/>
        <v>0</v>
      </c>
    </row>
    <row r="369" spans="1:6" s="1033" customFormat="1" ht="15">
      <c r="A369" s="590"/>
      <c r="B369" s="1063" t="s">
        <v>916</v>
      </c>
      <c r="C369" s="597" t="s">
        <v>1138</v>
      </c>
      <c r="D369" s="1064">
        <v>642</v>
      </c>
      <c r="E369" s="19"/>
      <c r="F369" s="18">
        <f t="shared" si="15"/>
        <v>0</v>
      </c>
    </row>
    <row r="370" spans="1:6" s="1033" customFormat="1" ht="15">
      <c r="A370" s="590"/>
      <c r="B370" s="1063" t="s">
        <v>917</v>
      </c>
      <c r="C370" s="597" t="s">
        <v>1138</v>
      </c>
      <c r="D370" s="1064">
        <v>230</v>
      </c>
      <c r="E370" s="19"/>
      <c r="F370" s="18">
        <f t="shared" si="15"/>
        <v>0</v>
      </c>
    </row>
    <row r="371" spans="1:6" s="1033" customFormat="1" ht="15">
      <c r="A371" s="599"/>
      <c r="B371" s="1063" t="s">
        <v>856</v>
      </c>
      <c r="C371" s="597" t="s">
        <v>1138</v>
      </c>
      <c r="D371" s="1064">
        <v>50</v>
      </c>
      <c r="E371" s="19"/>
      <c r="F371" s="18">
        <f>D371*E371</f>
        <v>0</v>
      </c>
    </row>
    <row r="372" spans="1:6" s="1033" customFormat="1" ht="12.75">
      <c r="A372" s="627" t="s">
        <v>1420</v>
      </c>
      <c r="B372" s="628" t="s">
        <v>922</v>
      </c>
      <c r="C372" s="446"/>
      <c r="D372" s="446"/>
      <c r="E372" s="302"/>
      <c r="F372" s="303">
        <f>SUM(F359:F371)</f>
        <v>0</v>
      </c>
    </row>
    <row r="373" spans="1:6" s="1033" customFormat="1">
      <c r="A373" s="652"/>
      <c r="B373" s="976"/>
      <c r="C373" s="1061"/>
      <c r="D373" s="1062"/>
      <c r="E373" s="11"/>
      <c r="F373" s="1034"/>
    </row>
    <row r="374" spans="1:6" s="1033" customFormat="1">
      <c r="A374" s="652"/>
      <c r="B374" s="1084" t="s">
        <v>148</v>
      </c>
      <c r="C374" s="1154"/>
      <c r="D374" s="1062"/>
      <c r="E374" s="11"/>
      <c r="F374" s="1034"/>
    </row>
    <row r="375" spans="1:6" s="1033" customFormat="1">
      <c r="A375" s="652"/>
      <c r="B375" s="993" t="s">
        <v>149</v>
      </c>
      <c r="C375" s="1154"/>
      <c r="D375" s="1062"/>
      <c r="E375" s="11"/>
      <c r="F375" s="1034"/>
    </row>
    <row r="376" spans="1:6" s="1033" customFormat="1">
      <c r="A376" s="1155" t="s">
        <v>454</v>
      </c>
      <c r="B376" s="1084" t="s">
        <v>150</v>
      </c>
      <c r="C376" s="1154"/>
      <c r="D376" s="1062"/>
      <c r="E376" s="11"/>
      <c r="F376" s="1034"/>
    </row>
    <row r="377" spans="1:6" s="1033" customFormat="1">
      <c r="A377" s="715"/>
      <c r="B377" s="1084"/>
      <c r="C377" s="1065"/>
      <c r="D377" s="1062"/>
      <c r="E377" s="11"/>
      <c r="F377" s="1034"/>
    </row>
    <row r="378" spans="1:6" s="1033" customFormat="1">
      <c r="A378" s="1156" t="s">
        <v>1356</v>
      </c>
      <c r="B378" s="1157" t="s">
        <v>151</v>
      </c>
      <c r="C378" s="1158"/>
      <c r="D378" s="1159"/>
      <c r="E378" s="12"/>
      <c r="F378" s="12">
        <f>F16</f>
        <v>0</v>
      </c>
    </row>
    <row r="379" spans="1:6" s="1033" customFormat="1">
      <c r="A379" s="1084" t="s">
        <v>1359</v>
      </c>
      <c r="B379" s="1157" t="s">
        <v>152</v>
      </c>
      <c r="C379" s="1158"/>
      <c r="D379" s="1159"/>
      <c r="E379" s="12"/>
      <c r="F379" s="12">
        <f>F81</f>
        <v>0</v>
      </c>
    </row>
    <row r="380" spans="1:6" s="1033" customFormat="1">
      <c r="A380" s="1084" t="s">
        <v>1370</v>
      </c>
      <c r="B380" s="1157" t="s">
        <v>153</v>
      </c>
      <c r="C380" s="1158"/>
      <c r="D380" s="1159"/>
      <c r="E380" s="12"/>
      <c r="F380" s="12">
        <f>F135</f>
        <v>0</v>
      </c>
    </row>
    <row r="381" spans="1:6" s="1033" customFormat="1">
      <c r="A381" s="1084" t="s">
        <v>1385</v>
      </c>
      <c r="B381" s="1157" t="s">
        <v>154</v>
      </c>
      <c r="C381" s="1158"/>
      <c r="D381" s="1159"/>
      <c r="E381" s="12"/>
      <c r="F381" s="12">
        <f>F144</f>
        <v>0</v>
      </c>
    </row>
    <row r="382" spans="1:6" s="1033" customFormat="1">
      <c r="A382" s="1084" t="s">
        <v>1388</v>
      </c>
      <c r="B382" s="1157" t="s">
        <v>155</v>
      </c>
      <c r="C382" s="1158"/>
      <c r="D382" s="1159"/>
      <c r="E382" s="12"/>
      <c r="F382" s="12">
        <f>F157</f>
        <v>0</v>
      </c>
    </row>
    <row r="383" spans="1:6" s="1033" customFormat="1">
      <c r="A383" s="1084" t="s">
        <v>1394</v>
      </c>
      <c r="B383" s="1084" t="s">
        <v>156</v>
      </c>
      <c r="C383" s="1158"/>
      <c r="D383" s="1159"/>
      <c r="E383" s="12"/>
      <c r="F383" s="12">
        <f>F355</f>
        <v>0</v>
      </c>
    </row>
    <row r="384" spans="1:6" s="1033" customFormat="1">
      <c r="A384" s="1084" t="s">
        <v>1420</v>
      </c>
      <c r="B384" s="1084" t="s">
        <v>157</v>
      </c>
      <c r="C384" s="1158"/>
      <c r="D384" s="1159"/>
      <c r="E384" s="12"/>
      <c r="F384" s="12">
        <f>F372</f>
        <v>0</v>
      </c>
    </row>
    <row r="385" spans="1:8" s="1033" customFormat="1">
      <c r="A385" s="1156"/>
      <c r="B385" s="1084"/>
      <c r="C385" s="1158"/>
      <c r="D385" s="1159"/>
      <c r="E385" s="12"/>
      <c r="F385" s="12"/>
    </row>
    <row r="386" spans="1:8" s="1033" customFormat="1">
      <c r="A386" s="1156"/>
      <c r="B386" s="1160" t="s">
        <v>19</v>
      </c>
      <c r="C386" s="1158"/>
      <c r="D386" s="1159"/>
      <c r="E386" s="12"/>
      <c r="F386" s="12">
        <f>SUM(F378:F384)</f>
        <v>0</v>
      </c>
    </row>
    <row r="387" spans="1:8" s="1033" customFormat="1">
      <c r="A387" s="1155"/>
      <c r="B387" s="1160"/>
      <c r="C387" s="1161"/>
      <c r="D387" s="1159"/>
      <c r="E387" s="12"/>
      <c r="F387" s="12"/>
    </row>
    <row r="388" spans="1:8" s="1033" customFormat="1">
      <c r="A388" s="1155"/>
      <c r="B388" s="1160" t="s">
        <v>923</v>
      </c>
      <c r="C388" s="1161"/>
      <c r="D388" s="1159"/>
      <c r="E388" s="1056"/>
      <c r="F388" s="1056">
        <f>F386</f>
        <v>0</v>
      </c>
    </row>
    <row r="389" spans="1:8" s="1033" customFormat="1">
      <c r="A389" s="1155"/>
      <c r="B389" s="1160" t="s">
        <v>924</v>
      </c>
      <c r="C389" s="1161"/>
      <c r="D389" s="1159"/>
      <c r="E389" s="1056"/>
      <c r="F389" s="1056">
        <f>F391-F388</f>
        <v>0</v>
      </c>
    </row>
    <row r="390" spans="1:8" s="1033" customFormat="1">
      <c r="A390" s="1155"/>
      <c r="B390" s="1160"/>
      <c r="C390" s="1162"/>
      <c r="D390" s="1159"/>
      <c r="E390" s="1056"/>
      <c r="F390" s="1056"/>
    </row>
    <row r="391" spans="1:8" s="1033" customFormat="1">
      <c r="A391" s="1155"/>
      <c r="B391" s="1160" t="s">
        <v>925</v>
      </c>
      <c r="C391" s="1162"/>
      <c r="D391" s="1159"/>
      <c r="E391" s="1056"/>
      <c r="F391" s="1056">
        <f>F388*1.25</f>
        <v>0</v>
      </c>
    </row>
    <row r="392" spans="1:8" s="1029" customFormat="1">
      <c r="A392" s="1163"/>
      <c r="B392" s="1164"/>
      <c r="C392" s="1165"/>
      <c r="D392" s="1062"/>
      <c r="E392" s="11"/>
      <c r="F392" s="1028"/>
    </row>
    <row r="393" spans="1:8" s="1029" customFormat="1">
      <c r="A393" s="1163"/>
      <c r="B393" s="1164"/>
      <c r="C393" s="1165"/>
      <c r="D393" s="1062"/>
      <c r="E393" s="11"/>
      <c r="F393" s="1028"/>
    </row>
    <row r="394" spans="1:8" s="1029" customFormat="1">
      <c r="A394" s="1163"/>
      <c r="B394" s="1164"/>
      <c r="C394" s="1165"/>
      <c r="D394" s="1062"/>
      <c r="E394" s="11"/>
      <c r="F394" s="1028"/>
    </row>
    <row r="395" spans="1:8" s="1029" customFormat="1" ht="16.5" customHeight="1">
      <c r="A395" s="1163"/>
      <c r="B395" s="1164"/>
      <c r="C395" s="1165"/>
      <c r="D395" s="1062"/>
      <c r="E395" s="11"/>
      <c r="F395" s="1028"/>
    </row>
    <row r="396" spans="1:8" s="1058" customFormat="1" ht="12" customHeight="1">
      <c r="A396" s="14"/>
      <c r="B396" s="1160"/>
      <c r="C396" s="15"/>
      <c r="D396" s="1166"/>
      <c r="E396" s="16"/>
    </row>
    <row r="397" spans="1:8">
      <c r="A397" s="395"/>
      <c r="B397" s="703"/>
      <c r="C397" s="137"/>
      <c r="D397" s="139"/>
      <c r="E397" s="86"/>
      <c r="G397" s="123"/>
      <c r="H397" s="123"/>
    </row>
    <row r="398" spans="1:8">
      <c r="A398" s="395"/>
      <c r="B398" s="703"/>
      <c r="C398" s="137"/>
      <c r="D398" s="139"/>
      <c r="E398" s="86"/>
      <c r="G398" s="123"/>
      <c r="H398" s="123"/>
    </row>
  </sheetData>
  <sheetProtection algorithmName="SHA-512" hashValue="kFgPqbD/eSqr7Zs+5GUV/xtZBCtSQyqBCPg/tBbSwPyprtFtW/6ymQjKqn9ITE53I8cmxzFv+J66olm3NbN+Uw==" saltValue="PkIRq++3CQRGOPQUNQJK7g==" spinCount="100000" sheet="1" objects="1" scenarios="1"/>
  <protectedRanges>
    <protectedRange sqref="E3" name="Range1_1_1_1"/>
  </protectedRanges>
  <mergeCells count="55">
    <mergeCell ref="A1:F1"/>
    <mergeCell ref="B6:F6"/>
    <mergeCell ref="A7:A15"/>
    <mergeCell ref="A19:A27"/>
    <mergeCell ref="A51:A59"/>
    <mergeCell ref="A60:A68"/>
    <mergeCell ref="A69:A70"/>
    <mergeCell ref="A71:A79"/>
    <mergeCell ref="A29:A30"/>
    <mergeCell ref="A31:A39"/>
    <mergeCell ref="A40:A41"/>
    <mergeCell ref="A42:A50"/>
    <mergeCell ref="A100:A104"/>
    <mergeCell ref="A105:A109"/>
    <mergeCell ref="A84:A89"/>
    <mergeCell ref="A90:A94"/>
    <mergeCell ref="A95:A99"/>
    <mergeCell ref="A124:A131"/>
    <mergeCell ref="A120:A123"/>
    <mergeCell ref="A110:A111"/>
    <mergeCell ref="A112:A113"/>
    <mergeCell ref="A114:A115"/>
    <mergeCell ref="A116:A117"/>
    <mergeCell ref="A118:A119"/>
    <mergeCell ref="A132:A134"/>
    <mergeCell ref="A138:A143"/>
    <mergeCell ref="A147:A149"/>
    <mergeCell ref="A150:A151"/>
    <mergeCell ref="A152:A154"/>
    <mergeCell ref="A185:A186"/>
    <mergeCell ref="A187:A206"/>
    <mergeCell ref="A155:A156"/>
    <mergeCell ref="A163:A164"/>
    <mergeCell ref="A165:A184"/>
    <mergeCell ref="A262:A265"/>
    <mergeCell ref="A266:A268"/>
    <mergeCell ref="A269:A274"/>
    <mergeCell ref="A207:A230"/>
    <mergeCell ref="A231:A261"/>
    <mergeCell ref="A288:A291"/>
    <mergeCell ref="A292:A294"/>
    <mergeCell ref="A280:A282"/>
    <mergeCell ref="A283:A287"/>
    <mergeCell ref="A275:A279"/>
    <mergeCell ref="A295:A297"/>
    <mergeCell ref="A298:A301"/>
    <mergeCell ref="A302:A304"/>
    <mergeCell ref="A305:A306"/>
    <mergeCell ref="A307:A308"/>
    <mergeCell ref="A335:A344"/>
    <mergeCell ref="A345:A354"/>
    <mergeCell ref="A359:A371"/>
    <mergeCell ref="A309:A320"/>
    <mergeCell ref="A321:A324"/>
    <mergeCell ref="A325:A334"/>
  </mergeCells>
  <pageMargins left="0.70866141732283472" right="0.70866141732283472" top="0.74803149606299213" bottom="0.74803149606299213" header="0.31496062992125984" footer="0.31496062992125984"/>
  <pageSetup paperSize="9" scale="63" fitToHeight="0" orientation="portrait" r:id="rId1"/>
  <ignoredErrors>
    <ignoredError sqref="F8:F15 F20:F27 F30 F32:F39 F41 F43:F50 F52:F59 F61:F68 F70 F72:F79 F85:F89 F92:F104 F107:F116 F117:F123 F126:F131 F134 F140:F143 F148:F154 F156 F164:F173 F175:F184 F186 F189:F206 F210:F230 F233:F250 F252:F261 F264:F266 F267:F274 F277:F279 F287:F291 F294:F306 F308 F313:F320 F323:F324 F327:F334 F337:F344 F347:F354 F364:F371 F378:F385"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499984740745262"/>
    <pageSetUpPr fitToPage="1"/>
  </sheetPr>
  <dimension ref="A1:I155"/>
  <sheetViews>
    <sheetView view="pageBreakPreview" zoomScaleNormal="120" zoomScaleSheetLayoutView="100" workbookViewId="0">
      <selection activeCell="D8" sqref="D8"/>
    </sheetView>
  </sheetViews>
  <sheetFormatPr defaultRowHeight="11.25"/>
  <cols>
    <col min="1" max="1" width="10.7109375" style="76" customWidth="1"/>
    <col min="2" max="2" width="62.7109375" style="76" customWidth="1"/>
    <col min="3" max="5" width="12.7109375" style="76" customWidth="1"/>
    <col min="6" max="6" width="12.7109375" style="123" customWidth="1"/>
    <col min="7" max="16384" width="9.140625" style="76"/>
  </cols>
  <sheetData>
    <row r="1" spans="1:8" ht="15">
      <c r="A1" s="73" t="s">
        <v>1716</v>
      </c>
      <c r="B1" s="73"/>
      <c r="C1" s="73"/>
      <c r="D1" s="73"/>
      <c r="E1" s="73"/>
      <c r="F1" s="73"/>
    </row>
    <row r="2" spans="1:8">
      <c r="A2" s="393" t="s">
        <v>994</v>
      </c>
      <c r="B2" s="393" t="s">
        <v>987</v>
      </c>
      <c r="C2" s="393" t="s">
        <v>1009</v>
      </c>
      <c r="D2" s="393" t="s">
        <v>1092</v>
      </c>
      <c r="E2" s="394" t="s">
        <v>1093</v>
      </c>
      <c r="F2" s="394" t="s">
        <v>1094</v>
      </c>
    </row>
    <row r="3" spans="1:8" ht="33.75">
      <c r="A3" s="545" t="s">
        <v>1095</v>
      </c>
      <c r="B3" s="546" t="s">
        <v>1096</v>
      </c>
      <c r="C3" s="546" t="s">
        <v>1097</v>
      </c>
      <c r="D3" s="547" t="s">
        <v>570</v>
      </c>
      <c r="E3" s="548" t="s">
        <v>1098</v>
      </c>
      <c r="F3" s="548" t="s">
        <v>1099</v>
      </c>
    </row>
    <row r="4" spans="1:8">
      <c r="A4" s="946"/>
      <c r="B4" s="947"/>
      <c r="C4" s="947"/>
      <c r="D4" s="948"/>
      <c r="E4" s="949"/>
      <c r="F4" s="949"/>
    </row>
    <row r="5" spans="1:8" ht="12.75">
      <c r="A5" s="627" t="s">
        <v>780</v>
      </c>
      <c r="B5" s="674" t="s">
        <v>151</v>
      </c>
      <c r="C5" s="675"/>
      <c r="D5" s="675"/>
      <c r="E5" s="675"/>
      <c r="F5" s="810"/>
      <c r="G5" s="123"/>
      <c r="H5" s="123"/>
    </row>
    <row r="6" spans="1:8">
      <c r="A6" s="67" t="s">
        <v>1430</v>
      </c>
      <c r="B6" s="971" t="s">
        <v>88</v>
      </c>
      <c r="C6" s="972"/>
      <c r="D6" s="973"/>
      <c r="E6" s="35"/>
      <c r="F6" s="97"/>
      <c r="G6" s="123"/>
      <c r="H6" s="123"/>
    </row>
    <row r="7" spans="1:8" ht="135">
      <c r="A7" s="68"/>
      <c r="B7" s="33" t="s">
        <v>579</v>
      </c>
      <c r="C7" s="36"/>
      <c r="D7" s="974"/>
      <c r="E7" s="37"/>
      <c r="F7" s="94"/>
      <c r="G7" s="123"/>
      <c r="H7" s="123"/>
    </row>
    <row r="8" spans="1:8" s="951" customFormat="1" ht="12.75">
      <c r="A8" s="69"/>
      <c r="B8" s="34"/>
      <c r="C8" s="975" t="s">
        <v>1242</v>
      </c>
      <c r="D8" s="40">
        <v>407</v>
      </c>
      <c r="E8" s="39"/>
      <c r="F8" s="38">
        <f>D8*E8</f>
        <v>0</v>
      </c>
      <c r="G8" s="950"/>
    </row>
    <row r="9" spans="1:8" ht="12.75">
      <c r="A9" s="627" t="s">
        <v>780</v>
      </c>
      <c r="B9" s="628" t="s">
        <v>1143</v>
      </c>
      <c r="C9" s="446"/>
      <c r="D9" s="446"/>
      <c r="E9" s="302"/>
      <c r="F9" s="563">
        <f>SUM(F6:F8)</f>
        <v>0</v>
      </c>
      <c r="G9" s="123"/>
      <c r="H9" s="123"/>
    </row>
    <row r="10" spans="1:8">
      <c r="A10" s="629"/>
      <c r="B10" s="976"/>
      <c r="C10" s="977"/>
      <c r="D10" s="977"/>
      <c r="E10" s="186"/>
      <c r="G10" s="123"/>
      <c r="H10" s="123"/>
    </row>
    <row r="11" spans="1:8" ht="12.75">
      <c r="A11" s="627" t="s">
        <v>781</v>
      </c>
      <c r="B11" s="628" t="s">
        <v>376</v>
      </c>
      <c r="C11" s="446"/>
      <c r="D11" s="446"/>
      <c r="E11" s="302"/>
      <c r="F11" s="563"/>
      <c r="G11" s="123"/>
      <c r="H11" s="123"/>
    </row>
    <row r="12" spans="1:8">
      <c r="A12" s="978" t="s">
        <v>1432</v>
      </c>
      <c r="B12" s="971" t="s">
        <v>158</v>
      </c>
      <c r="C12" s="979"/>
      <c r="D12" s="980"/>
      <c r="E12" s="164"/>
      <c r="F12" s="97"/>
      <c r="G12" s="123"/>
      <c r="H12" s="123"/>
    </row>
    <row r="13" spans="1:8" ht="180">
      <c r="A13" s="981"/>
      <c r="B13" s="33" t="s">
        <v>621</v>
      </c>
      <c r="C13" s="982"/>
      <c r="D13" s="983"/>
      <c r="E13" s="100"/>
      <c r="F13" s="94"/>
      <c r="G13" s="123"/>
      <c r="H13" s="123"/>
    </row>
    <row r="14" spans="1:8" s="954" customFormat="1" ht="12.75">
      <c r="A14" s="984"/>
      <c r="B14" s="34"/>
      <c r="C14" s="975" t="s">
        <v>1247</v>
      </c>
      <c r="D14" s="985">
        <v>920.04</v>
      </c>
      <c r="E14" s="952"/>
      <c r="F14" s="953">
        <f>D14*E14</f>
        <v>0</v>
      </c>
      <c r="G14" s="138"/>
    </row>
    <row r="15" spans="1:8">
      <c r="A15" s="986" t="s">
        <v>1433</v>
      </c>
      <c r="B15" s="971" t="s">
        <v>580</v>
      </c>
      <c r="C15" s="987"/>
      <c r="D15" s="487"/>
      <c r="E15" s="164"/>
      <c r="F15" s="955"/>
      <c r="G15" s="123"/>
      <c r="H15" s="123"/>
    </row>
    <row r="16" spans="1:8" s="954" customFormat="1" ht="78.75">
      <c r="A16" s="988"/>
      <c r="B16" s="41" t="s">
        <v>1422</v>
      </c>
      <c r="C16" s="989"/>
      <c r="D16" s="730"/>
      <c r="E16" s="92"/>
      <c r="F16" s="956"/>
      <c r="G16" s="957"/>
      <c r="H16" s="409"/>
    </row>
    <row r="17" spans="1:8" s="951" customFormat="1">
      <c r="A17" s="990"/>
      <c r="B17" s="42" t="s">
        <v>159</v>
      </c>
      <c r="C17" s="975" t="s">
        <v>663</v>
      </c>
      <c r="D17" s="991">
        <v>255</v>
      </c>
      <c r="E17" s="958"/>
      <c r="F17" s="959">
        <f>D17*E17</f>
        <v>0</v>
      </c>
      <c r="G17" s="950"/>
    </row>
    <row r="18" spans="1:8" s="954" customFormat="1">
      <c r="A18" s="986" t="s">
        <v>1434</v>
      </c>
      <c r="B18" s="971" t="s">
        <v>160</v>
      </c>
      <c r="C18" s="987"/>
      <c r="D18" s="487"/>
      <c r="E18" s="164"/>
      <c r="F18" s="955"/>
      <c r="G18" s="399"/>
      <c r="H18" s="409"/>
    </row>
    <row r="19" spans="1:8" s="954" customFormat="1" ht="63.75" customHeight="1">
      <c r="A19" s="988"/>
      <c r="B19" s="44" t="s">
        <v>89</v>
      </c>
      <c r="C19" s="989"/>
      <c r="D19" s="730"/>
      <c r="E19" s="92"/>
      <c r="F19" s="956"/>
      <c r="G19" s="399"/>
      <c r="H19" s="409"/>
    </row>
    <row r="20" spans="1:8" s="951" customFormat="1">
      <c r="A20" s="990"/>
      <c r="B20" s="45"/>
      <c r="C20" s="975" t="s">
        <v>3</v>
      </c>
      <c r="D20" s="991">
        <v>366.3</v>
      </c>
      <c r="E20" s="958"/>
      <c r="F20" s="959">
        <f>D20*E20</f>
        <v>0</v>
      </c>
      <c r="G20" s="950"/>
    </row>
    <row r="21" spans="1:8" s="954" customFormat="1">
      <c r="A21" s="986" t="s">
        <v>1435</v>
      </c>
      <c r="B21" s="971" t="s">
        <v>582</v>
      </c>
      <c r="C21" s="987"/>
      <c r="D21" s="487"/>
      <c r="E21" s="164"/>
      <c r="F21" s="955"/>
      <c r="G21" s="399"/>
      <c r="H21" s="409"/>
    </row>
    <row r="22" spans="1:8" s="954" customFormat="1" ht="45">
      <c r="A22" s="988"/>
      <c r="B22" s="41" t="s">
        <v>161</v>
      </c>
      <c r="C22" s="989"/>
      <c r="D22" s="730"/>
      <c r="E22" s="92"/>
      <c r="F22" s="956"/>
      <c r="G22" s="399"/>
      <c r="H22" s="409"/>
    </row>
    <row r="23" spans="1:8" s="951" customFormat="1">
      <c r="A23" s="990"/>
      <c r="B23" s="42" t="s">
        <v>159</v>
      </c>
      <c r="C23" s="992" t="s">
        <v>3</v>
      </c>
      <c r="D23" s="391">
        <v>38</v>
      </c>
      <c r="E23" s="960"/>
      <c r="F23" s="961">
        <f>D23*E23</f>
        <v>0</v>
      </c>
      <c r="G23" s="950"/>
    </row>
    <row r="24" spans="1:8" s="954" customFormat="1">
      <c r="A24" s="986" t="s">
        <v>1436</v>
      </c>
      <c r="B24" s="971" t="s">
        <v>90</v>
      </c>
      <c r="C24" s="987"/>
      <c r="D24" s="487"/>
      <c r="E24" s="164"/>
      <c r="F24" s="955"/>
      <c r="G24" s="399"/>
      <c r="H24" s="409"/>
    </row>
    <row r="25" spans="1:8" s="954" customFormat="1" ht="67.5">
      <c r="A25" s="988"/>
      <c r="B25" s="41" t="s">
        <v>583</v>
      </c>
      <c r="C25" s="989"/>
      <c r="D25" s="730"/>
      <c r="E25" s="92"/>
      <c r="F25" s="956"/>
      <c r="G25" s="399"/>
      <c r="H25" s="409"/>
    </row>
    <row r="26" spans="1:8" s="951" customFormat="1">
      <c r="A26" s="990"/>
      <c r="B26" s="42"/>
      <c r="C26" s="992" t="s">
        <v>663</v>
      </c>
      <c r="D26" s="391">
        <v>37.44</v>
      </c>
      <c r="E26" s="960"/>
      <c r="F26" s="961">
        <f>D26*E26</f>
        <v>0</v>
      </c>
      <c r="G26" s="950"/>
    </row>
    <row r="27" spans="1:8" s="954" customFormat="1">
      <c r="A27" s="986" t="s">
        <v>1437</v>
      </c>
      <c r="B27" s="971" t="s">
        <v>163</v>
      </c>
      <c r="C27" s="987"/>
      <c r="D27" s="487"/>
      <c r="E27" s="164"/>
      <c r="F27" s="955"/>
      <c r="G27" s="399"/>
      <c r="H27" s="409"/>
    </row>
    <row r="28" spans="1:8" s="954" customFormat="1" ht="67.5">
      <c r="A28" s="988"/>
      <c r="B28" s="41" t="s">
        <v>162</v>
      </c>
      <c r="C28" s="989"/>
      <c r="D28" s="730"/>
      <c r="E28" s="92"/>
      <c r="F28" s="956"/>
      <c r="G28" s="399"/>
      <c r="H28" s="409"/>
    </row>
    <row r="29" spans="1:8" s="951" customFormat="1">
      <c r="A29" s="990"/>
      <c r="B29" s="42"/>
      <c r="C29" s="992" t="s">
        <v>663</v>
      </c>
      <c r="D29" s="391">
        <v>230.57</v>
      </c>
      <c r="E29" s="960"/>
      <c r="F29" s="961">
        <f>D29*E29</f>
        <v>0</v>
      </c>
      <c r="G29" s="950"/>
    </row>
    <row r="30" spans="1:8" s="954" customFormat="1">
      <c r="A30" s="986" t="s">
        <v>1438</v>
      </c>
      <c r="B30" s="971" t="s">
        <v>163</v>
      </c>
      <c r="C30" s="987"/>
      <c r="D30" s="487"/>
      <c r="E30" s="164"/>
      <c r="F30" s="955"/>
      <c r="G30" s="399"/>
      <c r="H30" s="409"/>
    </row>
    <row r="31" spans="1:8" s="954" customFormat="1" ht="90">
      <c r="A31" s="988"/>
      <c r="B31" s="41" t="s">
        <v>164</v>
      </c>
      <c r="C31" s="989"/>
      <c r="D31" s="730"/>
      <c r="E31" s="92"/>
      <c r="F31" s="956"/>
      <c r="G31" s="399"/>
      <c r="H31" s="409"/>
    </row>
    <row r="32" spans="1:8" s="951" customFormat="1">
      <c r="A32" s="990"/>
      <c r="B32" s="42"/>
      <c r="C32" s="992" t="s">
        <v>663</v>
      </c>
      <c r="D32" s="391">
        <v>726.67</v>
      </c>
      <c r="E32" s="960"/>
      <c r="F32" s="961">
        <f>D32*E32</f>
        <v>0</v>
      </c>
      <c r="G32" s="950"/>
    </row>
    <row r="33" spans="1:9" s="954" customFormat="1">
      <c r="A33" s="986" t="s">
        <v>1439</v>
      </c>
      <c r="B33" s="971" t="s">
        <v>584</v>
      </c>
      <c r="C33" s="987"/>
      <c r="D33" s="487"/>
      <c r="E33" s="164"/>
      <c r="F33" s="955"/>
      <c r="G33" s="399"/>
      <c r="H33" s="409"/>
    </row>
    <row r="34" spans="1:9" s="954" customFormat="1" ht="67.5">
      <c r="A34" s="988"/>
      <c r="B34" s="41" t="s">
        <v>165</v>
      </c>
      <c r="C34" s="989"/>
      <c r="D34" s="730"/>
      <c r="E34" s="92"/>
      <c r="F34" s="956"/>
      <c r="G34" s="399"/>
      <c r="H34" s="409"/>
    </row>
    <row r="35" spans="1:9" s="954" customFormat="1">
      <c r="A35" s="990"/>
      <c r="B35" s="42" t="s">
        <v>159</v>
      </c>
      <c r="C35" s="992" t="s">
        <v>663</v>
      </c>
      <c r="D35" s="391">
        <v>152</v>
      </c>
      <c r="E35" s="960"/>
      <c r="F35" s="961">
        <f>D35*E35</f>
        <v>0</v>
      </c>
      <c r="G35" s="399"/>
      <c r="H35" s="409"/>
    </row>
    <row r="36" spans="1:9" s="954" customFormat="1">
      <c r="A36" s="986" t="s">
        <v>1440</v>
      </c>
      <c r="B36" s="971" t="s">
        <v>585</v>
      </c>
      <c r="C36" s="987"/>
      <c r="D36" s="487"/>
      <c r="E36" s="164"/>
      <c r="F36" s="955"/>
      <c r="G36" s="399"/>
      <c r="H36" s="409"/>
    </row>
    <row r="37" spans="1:9" s="954" customFormat="1" ht="56.25">
      <c r="A37" s="988"/>
      <c r="B37" s="41" t="s">
        <v>166</v>
      </c>
      <c r="C37" s="989"/>
      <c r="D37" s="730"/>
      <c r="E37" s="92"/>
      <c r="F37" s="956"/>
      <c r="G37" s="399"/>
      <c r="H37" s="409"/>
      <c r="I37" s="409"/>
    </row>
    <row r="38" spans="1:9" s="951" customFormat="1">
      <c r="A38" s="990"/>
      <c r="B38" s="42"/>
      <c r="C38" s="992" t="s">
        <v>663</v>
      </c>
      <c r="D38" s="391">
        <v>307.63</v>
      </c>
      <c r="E38" s="960"/>
      <c r="F38" s="961">
        <f>D38*E38</f>
        <v>0</v>
      </c>
      <c r="G38" s="950"/>
    </row>
    <row r="39" spans="1:9">
      <c r="A39" s="629"/>
      <c r="B39" s="993"/>
      <c r="C39" s="977"/>
      <c r="D39" s="977"/>
      <c r="E39" s="186"/>
      <c r="G39" s="123"/>
      <c r="H39" s="123"/>
      <c r="I39" s="123"/>
    </row>
    <row r="40" spans="1:9" ht="12.75">
      <c r="A40" s="627"/>
      <c r="B40" s="628" t="s">
        <v>1146</v>
      </c>
      <c r="C40" s="446"/>
      <c r="D40" s="446"/>
      <c r="E40" s="302"/>
      <c r="F40" s="303">
        <f>SUM(F12:F38)</f>
        <v>0</v>
      </c>
      <c r="G40" s="123"/>
      <c r="H40" s="123"/>
      <c r="I40" s="123"/>
    </row>
    <row r="41" spans="1:9">
      <c r="A41" s="629"/>
      <c r="B41" s="976"/>
      <c r="C41" s="977"/>
      <c r="D41" s="977"/>
      <c r="E41" s="186"/>
      <c r="G41" s="123"/>
      <c r="H41" s="123"/>
      <c r="I41" s="123"/>
    </row>
    <row r="42" spans="1:9" ht="12.75">
      <c r="A42" s="627" t="s">
        <v>1431</v>
      </c>
      <c r="B42" s="628" t="s">
        <v>153</v>
      </c>
      <c r="C42" s="446"/>
      <c r="D42" s="446"/>
      <c r="E42" s="302"/>
      <c r="F42" s="303"/>
      <c r="G42" s="123"/>
      <c r="H42" s="123"/>
      <c r="I42" s="123"/>
    </row>
    <row r="43" spans="1:9">
      <c r="A43" s="976"/>
      <c r="B43" s="993"/>
      <c r="C43" s="994"/>
      <c r="D43" s="995"/>
      <c r="E43" s="8"/>
      <c r="G43" s="123"/>
      <c r="H43" s="123"/>
      <c r="I43" s="123"/>
    </row>
    <row r="44" spans="1:9">
      <c r="A44" s="986" t="s">
        <v>1442</v>
      </c>
      <c r="B44" s="971" t="s">
        <v>587</v>
      </c>
      <c r="C44" s="987"/>
      <c r="D44" s="487"/>
      <c r="E44" s="164"/>
      <c r="F44" s="955"/>
      <c r="G44" s="123"/>
      <c r="H44" s="123"/>
      <c r="I44" s="123"/>
    </row>
    <row r="45" spans="1:9" s="954" customFormat="1" ht="22.5">
      <c r="A45" s="988"/>
      <c r="B45" s="44" t="s">
        <v>586</v>
      </c>
      <c r="C45" s="989"/>
      <c r="D45" s="730"/>
      <c r="E45" s="92"/>
      <c r="F45" s="956"/>
      <c r="G45" s="409"/>
      <c r="H45" s="409"/>
      <c r="I45" s="409"/>
    </row>
    <row r="46" spans="1:9" s="951" customFormat="1">
      <c r="A46" s="990"/>
      <c r="B46" s="46"/>
      <c r="C46" s="992" t="s">
        <v>663</v>
      </c>
      <c r="D46" s="391">
        <v>2.2000000000000002</v>
      </c>
      <c r="E46" s="960"/>
      <c r="F46" s="961">
        <f>D46*E46</f>
        <v>0</v>
      </c>
      <c r="G46" s="950"/>
    </row>
    <row r="47" spans="1:9" s="954" customFormat="1">
      <c r="A47" s="986" t="s">
        <v>1443</v>
      </c>
      <c r="B47" s="971" t="s">
        <v>588</v>
      </c>
      <c r="C47" s="987"/>
      <c r="D47" s="487"/>
      <c r="E47" s="164"/>
      <c r="F47" s="955"/>
      <c r="G47" s="399"/>
      <c r="H47" s="409"/>
    </row>
    <row r="48" spans="1:9" s="954" customFormat="1" ht="90">
      <c r="A48" s="988"/>
      <c r="B48" s="44" t="s">
        <v>167</v>
      </c>
      <c r="C48" s="989"/>
      <c r="D48" s="730"/>
      <c r="E48" s="92"/>
      <c r="F48" s="956"/>
      <c r="G48" s="399"/>
      <c r="H48" s="409"/>
    </row>
    <row r="49" spans="1:8" s="951" customFormat="1">
      <c r="A49" s="990"/>
      <c r="B49" s="46"/>
      <c r="C49" s="992" t="s">
        <v>663</v>
      </c>
      <c r="D49" s="391">
        <v>3.3</v>
      </c>
      <c r="E49" s="960"/>
      <c r="F49" s="961">
        <f>D49*E49</f>
        <v>0</v>
      </c>
      <c r="G49" s="950"/>
    </row>
    <row r="50" spans="1:8" s="954" customFormat="1">
      <c r="A50" s="986" t="s">
        <v>1444</v>
      </c>
      <c r="B50" s="971" t="s">
        <v>590</v>
      </c>
      <c r="C50" s="987"/>
      <c r="D50" s="487"/>
      <c r="E50" s="164"/>
      <c r="F50" s="955"/>
      <c r="G50" s="399"/>
      <c r="H50" s="409"/>
    </row>
    <row r="51" spans="1:8" s="954" customFormat="1" ht="67.5">
      <c r="A51" s="988"/>
      <c r="B51" s="44" t="s">
        <v>589</v>
      </c>
      <c r="C51" s="989"/>
      <c r="D51" s="730"/>
      <c r="E51" s="92"/>
      <c r="F51" s="956"/>
      <c r="G51" s="399"/>
      <c r="H51" s="409"/>
    </row>
    <row r="52" spans="1:8" s="951" customFormat="1">
      <c r="A52" s="990"/>
      <c r="B52" s="46"/>
      <c r="C52" s="992" t="s">
        <v>663</v>
      </c>
      <c r="D52" s="391">
        <v>2.6</v>
      </c>
      <c r="E52" s="960"/>
      <c r="F52" s="961">
        <f>D52*E52</f>
        <v>0</v>
      </c>
      <c r="G52" s="950"/>
    </row>
    <row r="53" spans="1:8" s="954" customFormat="1">
      <c r="A53" s="986" t="s">
        <v>1445</v>
      </c>
      <c r="B53" s="971" t="s">
        <v>591</v>
      </c>
      <c r="C53" s="987"/>
      <c r="D53" s="487"/>
      <c r="E53" s="164"/>
      <c r="F53" s="955"/>
      <c r="G53" s="399"/>
      <c r="H53" s="409"/>
    </row>
    <row r="54" spans="1:8" s="954" customFormat="1" ht="56.25">
      <c r="A54" s="988"/>
      <c r="B54" s="44" t="s">
        <v>592</v>
      </c>
      <c r="C54" s="989"/>
      <c r="D54" s="730"/>
      <c r="E54" s="92"/>
      <c r="F54" s="956"/>
      <c r="G54" s="409"/>
      <c r="H54" s="409"/>
    </row>
    <row r="55" spans="1:8" s="951" customFormat="1">
      <c r="A55" s="990"/>
      <c r="B55" s="46"/>
      <c r="C55" s="992" t="s">
        <v>663</v>
      </c>
      <c r="D55" s="391">
        <v>0.55000000000000004</v>
      </c>
      <c r="E55" s="960"/>
      <c r="F55" s="961">
        <f>D55*E55</f>
        <v>0</v>
      </c>
      <c r="G55" s="950"/>
    </row>
    <row r="56" spans="1:8" s="954" customFormat="1">
      <c r="A56" s="986" t="s">
        <v>1446</v>
      </c>
      <c r="B56" s="971" t="s">
        <v>593</v>
      </c>
      <c r="C56" s="987"/>
      <c r="D56" s="487"/>
      <c r="E56" s="164"/>
      <c r="F56" s="955"/>
      <c r="G56" s="399"/>
      <c r="H56" s="409"/>
    </row>
    <row r="57" spans="1:8" s="954" customFormat="1" ht="78.75">
      <c r="A57" s="988"/>
      <c r="B57" s="44" t="s">
        <v>594</v>
      </c>
      <c r="C57" s="989"/>
      <c r="D57" s="730"/>
      <c r="E57" s="92"/>
      <c r="F57" s="956"/>
      <c r="G57" s="409"/>
      <c r="H57" s="409"/>
    </row>
    <row r="58" spans="1:8" s="951" customFormat="1" ht="12.75">
      <c r="A58" s="990"/>
      <c r="B58" s="46"/>
      <c r="C58" s="992" t="s">
        <v>1247</v>
      </c>
      <c r="D58" s="391">
        <v>2.64</v>
      </c>
      <c r="E58" s="960"/>
      <c r="F58" s="961">
        <f>D58*E58</f>
        <v>0</v>
      </c>
      <c r="G58" s="950"/>
    </row>
    <row r="59" spans="1:8" s="954" customFormat="1">
      <c r="A59" s="986" t="s">
        <v>1447</v>
      </c>
      <c r="B59" s="971" t="s">
        <v>734</v>
      </c>
      <c r="C59" s="987"/>
      <c r="D59" s="487"/>
      <c r="E59" s="164"/>
      <c r="F59" s="955"/>
      <c r="G59" s="399"/>
      <c r="H59" s="409"/>
    </row>
    <row r="60" spans="1:8" s="954" customFormat="1" ht="56.25">
      <c r="A60" s="988"/>
      <c r="B60" s="44" t="s">
        <v>676</v>
      </c>
      <c r="C60" s="989"/>
      <c r="D60" s="730"/>
      <c r="E60" s="92"/>
      <c r="F60" s="956"/>
      <c r="G60" s="138"/>
    </row>
    <row r="61" spans="1:8" s="954" customFormat="1" ht="12.75">
      <c r="A61" s="990"/>
      <c r="B61" s="46"/>
      <c r="C61" s="992" t="s">
        <v>1247</v>
      </c>
      <c r="D61" s="391">
        <v>2.8</v>
      </c>
      <c r="E61" s="960"/>
      <c r="F61" s="961">
        <f>D61*E61</f>
        <v>0</v>
      </c>
      <c r="G61" s="138"/>
    </row>
    <row r="62" spans="1:8" s="954" customFormat="1">
      <c r="A62" s="996" t="s">
        <v>1448</v>
      </c>
      <c r="B62" s="997" t="s">
        <v>168</v>
      </c>
      <c r="C62" s="998"/>
      <c r="D62" s="999"/>
      <c r="E62" s="95"/>
      <c r="F62" s="962"/>
      <c r="G62" s="399"/>
      <c r="H62" s="409"/>
    </row>
    <row r="63" spans="1:8" s="954" customFormat="1" ht="45">
      <c r="A63" s="1000"/>
      <c r="B63" s="43" t="s">
        <v>595</v>
      </c>
      <c r="C63" s="989"/>
      <c r="D63" s="1001"/>
      <c r="E63" s="92"/>
      <c r="F63" s="956"/>
      <c r="G63" s="399"/>
      <c r="H63" s="409"/>
    </row>
    <row r="64" spans="1:8" s="954" customFormat="1">
      <c r="A64" s="1000"/>
      <c r="B64" s="47" t="s">
        <v>169</v>
      </c>
      <c r="C64" s="992" t="s">
        <v>1</v>
      </c>
      <c r="D64" s="669">
        <v>20</v>
      </c>
      <c r="E64" s="176"/>
      <c r="F64" s="961">
        <f>D64*E64</f>
        <v>0</v>
      </c>
      <c r="G64" s="399"/>
      <c r="H64" s="409"/>
    </row>
    <row r="65" spans="1:8" s="954" customFormat="1">
      <c r="A65" s="1002"/>
      <c r="B65" s="42" t="s">
        <v>170</v>
      </c>
      <c r="C65" s="1003" t="s">
        <v>2</v>
      </c>
      <c r="D65" s="669">
        <v>200</v>
      </c>
      <c r="E65" s="176"/>
      <c r="F65" s="961">
        <f>D65*E65</f>
        <v>0</v>
      </c>
      <c r="G65" s="399"/>
      <c r="H65" s="409"/>
    </row>
    <row r="66" spans="1:8" s="954" customFormat="1">
      <c r="A66" s="996" t="s">
        <v>1449</v>
      </c>
      <c r="B66" s="997" t="s">
        <v>171</v>
      </c>
      <c r="C66" s="998"/>
      <c r="D66" s="999"/>
      <c r="E66" s="95"/>
      <c r="F66" s="962"/>
      <c r="G66" s="399"/>
      <c r="H66" s="409"/>
    </row>
    <row r="67" spans="1:8" s="954" customFormat="1" ht="33.75">
      <c r="A67" s="1000"/>
      <c r="B67" s="43" t="s">
        <v>172</v>
      </c>
      <c r="C67" s="989"/>
      <c r="D67" s="1001"/>
      <c r="E67" s="92"/>
      <c r="F67" s="956"/>
      <c r="G67" s="399"/>
      <c r="H67" s="409"/>
    </row>
    <row r="68" spans="1:8" s="954" customFormat="1">
      <c r="A68" s="1000"/>
      <c r="B68" s="47" t="s">
        <v>169</v>
      </c>
      <c r="C68" s="992" t="s">
        <v>1</v>
      </c>
      <c r="D68" s="669">
        <v>12.5</v>
      </c>
      <c r="E68" s="176"/>
      <c r="F68" s="961">
        <f>D68*E68</f>
        <v>0</v>
      </c>
      <c r="G68" s="399"/>
      <c r="H68" s="409"/>
    </row>
    <row r="69" spans="1:8" s="954" customFormat="1">
      <c r="A69" s="1002"/>
      <c r="B69" s="42" t="s">
        <v>170</v>
      </c>
      <c r="C69" s="1003" t="s">
        <v>2</v>
      </c>
      <c r="D69" s="669">
        <v>125</v>
      </c>
      <c r="E69" s="176"/>
      <c r="F69" s="961">
        <f>D69*E69</f>
        <v>0</v>
      </c>
      <c r="G69" s="399"/>
      <c r="H69" s="409"/>
    </row>
    <row r="70" spans="1:8" s="954" customFormat="1" ht="45">
      <c r="A70" s="986" t="s">
        <v>1450</v>
      </c>
      <c r="B70" s="971" t="s">
        <v>1423</v>
      </c>
      <c r="C70" s="987"/>
      <c r="D70" s="487"/>
      <c r="E70" s="164"/>
      <c r="F70" s="955"/>
      <c r="G70" s="399"/>
      <c r="H70" s="409"/>
    </row>
    <row r="71" spans="1:8" s="954" customFormat="1">
      <c r="A71" s="988"/>
      <c r="B71" s="44" t="s">
        <v>220</v>
      </c>
      <c r="C71" s="989"/>
      <c r="D71" s="730"/>
      <c r="E71" s="92"/>
      <c r="F71" s="956"/>
      <c r="G71" s="399"/>
      <c r="H71" s="409"/>
    </row>
    <row r="72" spans="1:8" s="954" customFormat="1">
      <c r="A72" s="990"/>
      <c r="B72" s="46"/>
      <c r="C72" s="992" t="s">
        <v>2</v>
      </c>
      <c r="D72" s="391">
        <v>540</v>
      </c>
      <c r="E72" s="960"/>
      <c r="F72" s="961">
        <f>D72*E72</f>
        <v>0</v>
      </c>
      <c r="G72" s="399"/>
      <c r="H72" s="409"/>
    </row>
    <row r="73" spans="1:8">
      <c r="A73" s="976"/>
      <c r="B73" s="993"/>
      <c r="C73" s="994"/>
      <c r="D73" s="995"/>
      <c r="E73" s="8"/>
      <c r="G73" s="123"/>
      <c r="H73" s="123"/>
    </row>
    <row r="74" spans="1:8" ht="12.75">
      <c r="A74" s="1004" t="s">
        <v>1431</v>
      </c>
      <c r="B74" s="628" t="s">
        <v>1451</v>
      </c>
      <c r="C74" s="446"/>
      <c r="D74" s="446"/>
      <c r="E74" s="302"/>
      <c r="F74" s="303">
        <f>SUM(F44:F73)</f>
        <v>0</v>
      </c>
      <c r="G74" s="123"/>
      <c r="H74" s="123"/>
    </row>
    <row r="75" spans="1:8">
      <c r="A75" s="629"/>
      <c r="B75" s="976"/>
      <c r="C75" s="977"/>
      <c r="D75" s="977"/>
      <c r="E75" s="186"/>
      <c r="G75" s="123"/>
      <c r="H75" s="123"/>
    </row>
    <row r="76" spans="1:8" ht="12.75">
      <c r="A76" s="1004" t="s">
        <v>1441</v>
      </c>
      <c r="B76" s="628" t="s">
        <v>155</v>
      </c>
      <c r="C76" s="446"/>
      <c r="D76" s="446"/>
      <c r="E76" s="302"/>
      <c r="F76" s="303"/>
      <c r="G76" s="123"/>
      <c r="H76" s="123"/>
    </row>
    <row r="77" spans="1:8">
      <c r="A77" s="986" t="s">
        <v>1452</v>
      </c>
      <c r="B77" s="971" t="s">
        <v>597</v>
      </c>
      <c r="C77" s="987"/>
      <c r="D77" s="487"/>
      <c r="E77" s="164"/>
      <c r="F77" s="955"/>
      <c r="G77" s="123"/>
      <c r="H77" s="123"/>
    </row>
    <row r="78" spans="1:8" s="954" customFormat="1" ht="90">
      <c r="A78" s="988"/>
      <c r="B78" s="44" t="s">
        <v>173</v>
      </c>
      <c r="C78" s="989"/>
      <c r="D78" s="730"/>
      <c r="E78" s="92"/>
      <c r="F78" s="956"/>
      <c r="G78" s="409"/>
      <c r="H78" s="409"/>
    </row>
    <row r="79" spans="1:8" s="954" customFormat="1">
      <c r="A79" s="990"/>
      <c r="B79" s="46"/>
      <c r="C79" s="992" t="s">
        <v>5</v>
      </c>
      <c r="D79" s="391">
        <v>11</v>
      </c>
      <c r="E79" s="960"/>
      <c r="F79" s="961">
        <f>D79*E79</f>
        <v>0</v>
      </c>
      <c r="G79" s="138"/>
    </row>
    <row r="80" spans="1:8" s="954" customFormat="1">
      <c r="A80" s="986" t="s">
        <v>1453</v>
      </c>
      <c r="B80" s="971" t="s">
        <v>596</v>
      </c>
      <c r="C80" s="987"/>
      <c r="D80" s="487"/>
      <c r="E80" s="164"/>
      <c r="F80" s="955"/>
      <c r="G80" s="399"/>
      <c r="H80" s="409"/>
    </row>
    <row r="81" spans="1:8" s="954" customFormat="1" ht="67.5">
      <c r="A81" s="988"/>
      <c r="B81" s="44" t="s">
        <v>620</v>
      </c>
      <c r="C81" s="989"/>
      <c r="D81" s="730"/>
      <c r="E81" s="92"/>
      <c r="F81" s="956"/>
      <c r="G81" s="409"/>
      <c r="H81" s="409"/>
    </row>
    <row r="82" spans="1:8" s="954" customFormat="1">
      <c r="A82" s="990"/>
      <c r="B82" s="46"/>
      <c r="C82" s="992" t="s">
        <v>5</v>
      </c>
      <c r="D82" s="391">
        <v>13</v>
      </c>
      <c r="E82" s="960"/>
      <c r="F82" s="961">
        <f>D82*E82</f>
        <v>0</v>
      </c>
      <c r="G82" s="409"/>
      <c r="H82" s="409"/>
    </row>
    <row r="83" spans="1:8" s="954" customFormat="1">
      <c r="A83" s="716"/>
      <c r="B83" s="32"/>
      <c r="C83" s="1005"/>
      <c r="D83" s="684"/>
      <c r="E83" s="137"/>
      <c r="F83" s="137"/>
      <c r="G83" s="409"/>
      <c r="H83" s="409"/>
    </row>
    <row r="84" spans="1:8" s="954" customFormat="1">
      <c r="A84" s="986" t="s">
        <v>1454</v>
      </c>
      <c r="B84" s="971" t="s">
        <v>597</v>
      </c>
      <c r="C84" s="987"/>
      <c r="D84" s="487"/>
      <c r="E84" s="164"/>
      <c r="F84" s="955"/>
      <c r="G84" s="409"/>
      <c r="H84" s="409"/>
    </row>
    <row r="85" spans="1:8" s="954" customFormat="1" ht="33.75">
      <c r="A85" s="988"/>
      <c r="B85" s="44" t="s">
        <v>598</v>
      </c>
      <c r="C85" s="989"/>
      <c r="D85" s="730"/>
      <c r="E85" s="92"/>
      <c r="F85" s="956"/>
      <c r="G85" s="409"/>
      <c r="H85" s="409"/>
    </row>
    <row r="86" spans="1:8" s="954" customFormat="1">
      <c r="A86" s="990"/>
      <c r="B86" s="46"/>
      <c r="C86" s="992" t="s">
        <v>5</v>
      </c>
      <c r="D86" s="391">
        <v>1</v>
      </c>
      <c r="E86" s="960"/>
      <c r="F86" s="961">
        <f>D86*E86</f>
        <v>0</v>
      </c>
      <c r="G86" s="409"/>
      <c r="H86" s="409"/>
    </row>
    <row r="87" spans="1:8">
      <c r="A87" s="629"/>
      <c r="B87" s="976"/>
      <c r="C87" s="977"/>
      <c r="D87" s="977"/>
      <c r="E87" s="186"/>
      <c r="G87" s="123"/>
      <c r="H87" s="123"/>
    </row>
    <row r="88" spans="1:8" ht="12.75">
      <c r="A88" s="1004" t="s">
        <v>1441</v>
      </c>
      <c r="B88" s="628" t="s">
        <v>1393</v>
      </c>
      <c r="C88" s="446"/>
      <c r="D88" s="446"/>
      <c r="E88" s="302"/>
      <c r="F88" s="303">
        <f>SUM(F77:F86)</f>
        <v>0</v>
      </c>
      <c r="G88" s="123"/>
      <c r="H88" s="123"/>
    </row>
    <row r="89" spans="1:8">
      <c r="A89" s="629"/>
      <c r="B89" s="976"/>
      <c r="C89" s="977"/>
      <c r="D89" s="977"/>
      <c r="E89" s="186"/>
      <c r="G89" s="123"/>
      <c r="H89" s="123"/>
    </row>
    <row r="90" spans="1:8" ht="12.75">
      <c r="A90" s="1004" t="s">
        <v>1455</v>
      </c>
      <c r="B90" s="628" t="s">
        <v>156</v>
      </c>
      <c r="C90" s="446"/>
      <c r="D90" s="446"/>
      <c r="E90" s="302"/>
      <c r="F90" s="303"/>
      <c r="G90" s="123"/>
      <c r="H90" s="123"/>
    </row>
    <row r="91" spans="1:8">
      <c r="A91" s="986" t="s">
        <v>1456</v>
      </c>
      <c r="B91" s="971" t="s">
        <v>599</v>
      </c>
      <c r="C91" s="987"/>
      <c r="D91" s="487"/>
      <c r="E91" s="164"/>
      <c r="F91" s="955"/>
      <c r="G91" s="123"/>
      <c r="H91" s="123"/>
    </row>
    <row r="92" spans="1:8" s="954" customFormat="1" ht="101.25">
      <c r="A92" s="988"/>
      <c r="B92" s="44" t="s">
        <v>175</v>
      </c>
      <c r="C92" s="989"/>
      <c r="D92" s="730"/>
      <c r="E92" s="92"/>
      <c r="F92" s="956"/>
      <c r="G92" s="409"/>
      <c r="H92" s="409"/>
    </row>
    <row r="93" spans="1:8" s="951" customFormat="1">
      <c r="A93" s="990"/>
      <c r="B93" s="46"/>
      <c r="C93" s="992" t="s">
        <v>549</v>
      </c>
      <c r="D93" s="391">
        <v>407</v>
      </c>
      <c r="E93" s="960"/>
      <c r="F93" s="961">
        <f>D93*E93</f>
        <v>0</v>
      </c>
      <c r="G93" s="950"/>
    </row>
    <row r="94" spans="1:8" s="954" customFormat="1">
      <c r="A94" s="996" t="s">
        <v>1457</v>
      </c>
      <c r="B94" s="997" t="s">
        <v>600</v>
      </c>
      <c r="C94" s="998"/>
      <c r="D94" s="999"/>
      <c r="E94" s="95"/>
      <c r="F94" s="962"/>
      <c r="G94" s="409"/>
      <c r="H94" s="409"/>
    </row>
    <row r="95" spans="1:8" s="954" customFormat="1" ht="45">
      <c r="A95" s="1000"/>
      <c r="B95" s="43" t="s">
        <v>176</v>
      </c>
      <c r="C95" s="989"/>
      <c r="D95" s="1001"/>
      <c r="E95" s="92"/>
      <c r="F95" s="956"/>
      <c r="G95" s="409"/>
      <c r="H95" s="409"/>
    </row>
    <row r="96" spans="1:8" s="954" customFormat="1" ht="12.75">
      <c r="A96" s="1000"/>
      <c r="B96" s="47" t="s">
        <v>177</v>
      </c>
      <c r="C96" s="992" t="s">
        <v>1242</v>
      </c>
      <c r="D96" s="669">
        <v>24</v>
      </c>
      <c r="E96" s="176"/>
      <c r="F96" s="961">
        <f>D96*E96</f>
        <v>0</v>
      </c>
      <c r="G96" s="399"/>
      <c r="H96" s="409"/>
    </row>
    <row r="97" spans="1:8" s="954" customFormat="1" ht="12.75">
      <c r="A97" s="1002"/>
      <c r="B97" s="42" t="s">
        <v>178</v>
      </c>
      <c r="C97" s="1003" t="s">
        <v>1242</v>
      </c>
      <c r="D97" s="669">
        <v>4</v>
      </c>
      <c r="E97" s="176"/>
      <c r="F97" s="961">
        <f>D97*E97</f>
        <v>0</v>
      </c>
      <c r="G97" s="399"/>
      <c r="H97" s="409"/>
    </row>
    <row r="98" spans="1:8" s="954" customFormat="1">
      <c r="A98" s="1006" t="s">
        <v>1458</v>
      </c>
      <c r="B98" s="49" t="s">
        <v>601</v>
      </c>
      <c r="C98" s="1007"/>
      <c r="D98" s="48"/>
      <c r="E98" s="137"/>
      <c r="F98" s="137"/>
      <c r="G98" s="399"/>
      <c r="H98" s="409"/>
    </row>
    <row r="99" spans="1:8" s="954" customFormat="1" ht="33.75">
      <c r="A99" s="1008"/>
      <c r="B99" s="33" t="s">
        <v>1424</v>
      </c>
      <c r="C99" s="1007"/>
      <c r="D99" s="48"/>
      <c r="E99" s="137"/>
      <c r="F99" s="137"/>
      <c r="G99" s="399"/>
      <c r="H99" s="409"/>
    </row>
    <row r="100" spans="1:8" s="954" customFormat="1">
      <c r="A100" s="1008"/>
      <c r="B100" s="1009" t="s">
        <v>179</v>
      </c>
      <c r="C100" s="1010"/>
      <c r="D100" s="50"/>
      <c r="E100" s="157"/>
      <c r="F100" s="963"/>
      <c r="G100" s="399"/>
      <c r="H100" s="409"/>
    </row>
    <row r="101" spans="1:8" s="954" customFormat="1" ht="14.25">
      <c r="A101" s="1008"/>
      <c r="B101" s="42" t="s">
        <v>1425</v>
      </c>
      <c r="C101" s="1011" t="s">
        <v>5</v>
      </c>
      <c r="D101" s="40">
        <v>6</v>
      </c>
      <c r="E101" s="176"/>
      <c r="F101" s="177">
        <f>D101*E101</f>
        <v>0</v>
      </c>
      <c r="G101" s="399"/>
      <c r="H101" s="409"/>
    </row>
    <row r="102" spans="1:8" s="954" customFormat="1" ht="14.25">
      <c r="A102" s="1008"/>
      <c r="B102" s="1012" t="s">
        <v>1426</v>
      </c>
      <c r="C102" s="1011" t="s">
        <v>5</v>
      </c>
      <c r="D102" s="40">
        <v>4</v>
      </c>
      <c r="E102" s="176"/>
      <c r="F102" s="177">
        <f>D102*E102</f>
        <v>0</v>
      </c>
      <c r="G102" s="399"/>
      <c r="H102" s="409"/>
    </row>
    <row r="103" spans="1:8" s="954" customFormat="1" ht="14.25">
      <c r="A103" s="1008"/>
      <c r="B103" s="1012" t="s">
        <v>1427</v>
      </c>
      <c r="C103" s="1011" t="s">
        <v>5</v>
      </c>
      <c r="D103" s="40">
        <v>4</v>
      </c>
      <c r="E103" s="176"/>
      <c r="F103" s="177">
        <f>D103*E103</f>
        <v>0</v>
      </c>
      <c r="G103" s="399"/>
      <c r="H103" s="409"/>
    </row>
    <row r="104" spans="1:8" s="954" customFormat="1" ht="14.25">
      <c r="A104" s="1008"/>
      <c r="B104" s="1012" t="s">
        <v>1427</v>
      </c>
      <c r="C104" s="1013" t="s">
        <v>5</v>
      </c>
      <c r="D104" s="669">
        <v>8</v>
      </c>
      <c r="E104" s="964"/>
      <c r="F104" s="556">
        <f>D104*E104</f>
        <v>0</v>
      </c>
      <c r="G104" s="399"/>
      <c r="H104" s="409"/>
    </row>
    <row r="105" spans="1:8" s="954" customFormat="1">
      <c r="A105" s="1008"/>
      <c r="B105" s="1009" t="s">
        <v>180</v>
      </c>
      <c r="C105" s="1014"/>
      <c r="D105" s="40"/>
      <c r="E105" s="177"/>
      <c r="F105" s="177"/>
      <c r="G105" s="399"/>
      <c r="H105" s="409"/>
    </row>
    <row r="106" spans="1:8" s="954" customFormat="1" ht="14.25">
      <c r="A106" s="1008"/>
      <c r="B106" s="1012" t="s">
        <v>1428</v>
      </c>
      <c r="C106" s="1011" t="s">
        <v>5</v>
      </c>
      <c r="D106" s="40">
        <v>3</v>
      </c>
      <c r="E106" s="176"/>
      <c r="F106" s="177">
        <f>D106*E106</f>
        <v>0</v>
      </c>
      <c r="G106" s="399"/>
      <c r="H106" s="409"/>
    </row>
    <row r="107" spans="1:8" s="954" customFormat="1" ht="14.25">
      <c r="A107" s="1008"/>
      <c r="B107" s="1012" t="s">
        <v>1429</v>
      </c>
      <c r="C107" s="1011" t="s">
        <v>5</v>
      </c>
      <c r="D107" s="40">
        <v>4</v>
      </c>
      <c r="E107" s="176"/>
      <c r="F107" s="177">
        <f>D107*E107</f>
        <v>0</v>
      </c>
      <c r="G107" s="409"/>
      <c r="H107" s="409"/>
    </row>
    <row r="108" spans="1:8" s="954" customFormat="1">
      <c r="A108" s="986" t="s">
        <v>1459</v>
      </c>
      <c r="B108" s="971" t="s">
        <v>181</v>
      </c>
      <c r="C108" s="987"/>
      <c r="D108" s="487"/>
      <c r="E108" s="164"/>
      <c r="F108" s="955"/>
      <c r="G108" s="409"/>
      <c r="H108" s="409"/>
    </row>
    <row r="109" spans="1:8" s="954" customFormat="1" ht="10.5" customHeight="1">
      <c r="A109" s="988"/>
      <c r="B109" s="44" t="s">
        <v>615</v>
      </c>
      <c r="C109" s="989"/>
      <c r="D109" s="730"/>
      <c r="E109" s="92"/>
      <c r="F109" s="956"/>
      <c r="G109" s="409"/>
      <c r="H109" s="409"/>
    </row>
    <row r="110" spans="1:8" s="954" customFormat="1" ht="10.5" customHeight="1">
      <c r="A110" s="990"/>
      <c r="B110" s="46" t="s">
        <v>182</v>
      </c>
      <c r="C110" s="992" t="s">
        <v>5</v>
      </c>
      <c r="D110" s="391">
        <v>4</v>
      </c>
      <c r="E110" s="960"/>
      <c r="F110" s="961">
        <f>D110*E110</f>
        <v>0</v>
      </c>
      <c r="G110" s="399"/>
      <c r="H110" s="409"/>
    </row>
    <row r="111" spans="1:8" s="954" customFormat="1" ht="10.5" customHeight="1">
      <c r="A111" s="986" t="s">
        <v>1460</v>
      </c>
      <c r="B111" s="971" t="s">
        <v>603</v>
      </c>
      <c r="C111" s="987"/>
      <c r="D111" s="487"/>
      <c r="E111" s="164"/>
      <c r="F111" s="955"/>
      <c r="G111" s="399"/>
      <c r="H111" s="409"/>
    </row>
    <row r="112" spans="1:8" s="954" customFormat="1" ht="10.5" customHeight="1">
      <c r="A112" s="988"/>
      <c r="B112" s="44" t="s">
        <v>602</v>
      </c>
      <c r="C112" s="989"/>
      <c r="D112" s="730"/>
      <c r="E112" s="92"/>
      <c r="F112" s="956"/>
      <c r="G112" s="399"/>
      <c r="H112" s="409"/>
    </row>
    <row r="113" spans="1:8" s="954" customFormat="1" ht="10.5" customHeight="1">
      <c r="A113" s="990"/>
      <c r="B113" s="46" t="s">
        <v>183</v>
      </c>
      <c r="C113" s="992" t="s">
        <v>5</v>
      </c>
      <c r="D113" s="1015">
        <v>11</v>
      </c>
      <c r="E113" s="965"/>
      <c r="F113" s="966">
        <f>D113*E113</f>
        <v>0</v>
      </c>
      <c r="G113" s="399"/>
      <c r="H113" s="409"/>
    </row>
    <row r="114" spans="1:8" s="954" customFormat="1" ht="10.5" customHeight="1">
      <c r="A114" s="986" t="s">
        <v>1461</v>
      </c>
      <c r="B114" s="971" t="s">
        <v>604</v>
      </c>
      <c r="C114" s="987"/>
      <c r="D114" s="487"/>
      <c r="E114" s="164"/>
      <c r="F114" s="955"/>
      <c r="G114" s="399"/>
      <c r="H114" s="409"/>
    </row>
    <row r="115" spans="1:8" s="954" customFormat="1" ht="10.5" customHeight="1">
      <c r="A115" s="988"/>
      <c r="B115" s="44" t="s">
        <v>605</v>
      </c>
      <c r="C115" s="989"/>
      <c r="D115" s="730"/>
      <c r="E115" s="92"/>
      <c r="F115" s="956"/>
      <c r="G115" s="399"/>
      <c r="H115" s="409"/>
    </row>
    <row r="116" spans="1:8" s="954" customFormat="1" ht="10.5" customHeight="1">
      <c r="A116" s="990"/>
      <c r="B116" s="46" t="s">
        <v>184</v>
      </c>
      <c r="C116" s="992" t="s">
        <v>5</v>
      </c>
      <c r="D116" s="1015">
        <v>11</v>
      </c>
      <c r="E116" s="960"/>
      <c r="F116" s="961">
        <f>D116*E116</f>
        <v>0</v>
      </c>
      <c r="G116" s="399"/>
      <c r="H116" s="409"/>
    </row>
    <row r="117" spans="1:8" s="954" customFormat="1" ht="10.5" customHeight="1">
      <c r="A117" s="986" t="s">
        <v>1462</v>
      </c>
      <c r="B117" s="971" t="s">
        <v>606</v>
      </c>
      <c r="C117" s="987"/>
      <c r="D117" s="487"/>
      <c r="E117" s="164"/>
      <c r="F117" s="955"/>
      <c r="G117" s="409"/>
      <c r="H117" s="409"/>
    </row>
    <row r="118" spans="1:8" s="954" customFormat="1" ht="10.5" customHeight="1">
      <c r="A118" s="988"/>
      <c r="B118" s="44" t="s">
        <v>185</v>
      </c>
      <c r="C118" s="989"/>
      <c r="D118" s="730"/>
      <c r="E118" s="92"/>
      <c r="F118" s="956"/>
      <c r="G118" s="409"/>
      <c r="H118" s="409"/>
    </row>
    <row r="119" spans="1:8" s="954" customFormat="1">
      <c r="A119" s="990"/>
      <c r="B119" s="46"/>
      <c r="C119" s="992" t="s">
        <v>5</v>
      </c>
      <c r="D119" s="1015">
        <v>4</v>
      </c>
      <c r="E119" s="960"/>
      <c r="F119" s="961">
        <f>D119*E119</f>
        <v>0</v>
      </c>
      <c r="G119" s="409"/>
      <c r="H119" s="409"/>
    </row>
    <row r="120" spans="1:8" ht="12.75">
      <c r="A120" s="627" t="s">
        <v>1455</v>
      </c>
      <c r="B120" s="628" t="s">
        <v>1463</v>
      </c>
      <c r="C120" s="446"/>
      <c r="D120" s="446"/>
      <c r="E120" s="302"/>
      <c r="F120" s="303">
        <f>SUM(F91:F119)</f>
        <v>0</v>
      </c>
      <c r="G120" s="123"/>
      <c r="H120" s="123"/>
    </row>
    <row r="121" spans="1:8">
      <c r="A121" s="629"/>
      <c r="B121" s="976"/>
      <c r="C121" s="977"/>
      <c r="D121" s="977"/>
      <c r="E121" s="186"/>
      <c r="G121" s="123"/>
      <c r="H121" s="123"/>
    </row>
    <row r="122" spans="1:8" ht="13.5" customHeight="1">
      <c r="A122" s="627" t="s">
        <v>1464</v>
      </c>
      <c r="B122" s="628" t="s">
        <v>157</v>
      </c>
      <c r="C122" s="446"/>
      <c r="D122" s="446"/>
      <c r="E122" s="302"/>
      <c r="F122" s="303"/>
      <c r="G122" s="123"/>
      <c r="H122" s="123"/>
    </row>
    <row r="123" spans="1:8" s="954" customFormat="1">
      <c r="A123" s="1016" t="s">
        <v>1465</v>
      </c>
      <c r="B123" s="49" t="s">
        <v>608</v>
      </c>
      <c r="C123" s="1017"/>
      <c r="D123" s="1017"/>
      <c r="E123" s="137"/>
      <c r="F123" s="409"/>
      <c r="G123" s="409"/>
      <c r="H123" s="409"/>
    </row>
    <row r="124" spans="1:8" s="954" customFormat="1" ht="67.5">
      <c r="A124" s="1016"/>
      <c r="B124" s="33" t="s">
        <v>607</v>
      </c>
      <c r="C124" s="1017"/>
      <c r="D124" s="1017"/>
      <c r="E124" s="137"/>
      <c r="F124" s="409"/>
      <c r="G124" s="409"/>
      <c r="H124" s="409"/>
    </row>
    <row r="125" spans="1:8" s="954" customFormat="1">
      <c r="A125" s="1016"/>
      <c r="B125" s="33" t="s">
        <v>186</v>
      </c>
      <c r="C125" s="1017"/>
      <c r="D125" s="1017"/>
      <c r="E125" s="137"/>
      <c r="F125" s="409"/>
      <c r="G125" s="409"/>
      <c r="H125" s="409"/>
    </row>
    <row r="126" spans="1:8" s="954" customFormat="1" ht="22.5">
      <c r="A126" s="1016"/>
      <c r="B126" s="43" t="s">
        <v>187</v>
      </c>
      <c r="C126" s="975" t="s">
        <v>549</v>
      </c>
      <c r="D126" s="40">
        <v>407</v>
      </c>
      <c r="E126" s="958"/>
      <c r="F126" s="959">
        <f>D126*E126</f>
        <v>0</v>
      </c>
      <c r="G126" s="409"/>
      <c r="H126" s="409"/>
    </row>
    <row r="127" spans="1:8" s="954" customFormat="1">
      <c r="A127" s="1016" t="s">
        <v>1467</v>
      </c>
      <c r="B127" s="1018" t="s">
        <v>609</v>
      </c>
      <c r="C127" s="1007"/>
      <c r="D127" s="15"/>
      <c r="E127" s="137"/>
      <c r="F127" s="137"/>
      <c r="G127" s="409"/>
      <c r="H127" s="409"/>
    </row>
    <row r="128" spans="1:8" s="954" customFormat="1" ht="45">
      <c r="A128" s="1016"/>
      <c r="B128" s="33" t="s">
        <v>188</v>
      </c>
      <c r="C128" s="1007"/>
      <c r="D128" s="15"/>
      <c r="E128" s="137"/>
      <c r="F128" s="137"/>
      <c r="G128" s="409"/>
      <c r="H128" s="409"/>
    </row>
    <row r="129" spans="1:8" s="954" customFormat="1">
      <c r="A129" s="1016"/>
      <c r="B129" s="1019" t="s">
        <v>581</v>
      </c>
      <c r="C129" s="1007"/>
      <c r="D129" s="15"/>
      <c r="E129" s="137"/>
      <c r="F129" s="137"/>
      <c r="G129" s="409"/>
      <c r="H129" s="409"/>
    </row>
    <row r="130" spans="1:8" s="954" customFormat="1" ht="22.5">
      <c r="A130" s="1016"/>
      <c r="B130" s="33" t="s">
        <v>1466</v>
      </c>
      <c r="C130" s="1007"/>
      <c r="D130" s="15"/>
      <c r="E130" s="137"/>
      <c r="F130" s="137"/>
      <c r="G130" s="409"/>
      <c r="H130" s="409"/>
    </row>
    <row r="131" spans="1:8" s="954" customFormat="1">
      <c r="A131" s="1016"/>
      <c r="B131" s="43" t="s">
        <v>189</v>
      </c>
      <c r="C131" s="975" t="s">
        <v>549</v>
      </c>
      <c r="D131" s="40">
        <v>407</v>
      </c>
      <c r="E131" s="958"/>
      <c r="F131" s="959">
        <f>D131*E131</f>
        <v>0</v>
      </c>
      <c r="G131" s="409"/>
      <c r="H131" s="409"/>
    </row>
    <row r="132" spans="1:8" s="954" customFormat="1">
      <c r="A132" s="1016" t="s">
        <v>1468</v>
      </c>
      <c r="B132" s="49" t="s">
        <v>610</v>
      </c>
      <c r="C132" s="1020"/>
      <c r="D132" s="999"/>
      <c r="E132" s="95"/>
      <c r="F132" s="246"/>
      <c r="G132" s="409"/>
      <c r="H132" s="409"/>
    </row>
    <row r="133" spans="1:8" s="954" customFormat="1" ht="45">
      <c r="A133" s="1016"/>
      <c r="B133" s="33" t="s">
        <v>611</v>
      </c>
      <c r="C133" s="464"/>
      <c r="D133" s="1021"/>
      <c r="E133" s="85"/>
      <c r="F133" s="967"/>
      <c r="G133" s="409"/>
      <c r="H133" s="409"/>
    </row>
    <row r="134" spans="1:8" s="954" customFormat="1" ht="33.75">
      <c r="A134" s="1016"/>
      <c r="B134" s="33" t="s">
        <v>191</v>
      </c>
      <c r="C134" s="1022"/>
      <c r="D134" s="1001"/>
      <c r="E134" s="92"/>
      <c r="F134" s="248"/>
      <c r="G134" s="409"/>
      <c r="H134" s="409"/>
    </row>
    <row r="135" spans="1:8" s="954" customFormat="1">
      <c r="A135" s="1016"/>
      <c r="B135" s="43" t="s">
        <v>189</v>
      </c>
      <c r="C135" s="975" t="s">
        <v>549</v>
      </c>
      <c r="D135" s="40">
        <v>407</v>
      </c>
      <c r="E135" s="958"/>
      <c r="F135" s="959">
        <f>D135*E135</f>
        <v>0</v>
      </c>
      <c r="G135" s="409"/>
      <c r="H135" s="409"/>
    </row>
    <row r="136" spans="1:8" ht="12.75">
      <c r="A136" s="627" t="s">
        <v>1464</v>
      </c>
      <c r="B136" s="628" t="s">
        <v>1240</v>
      </c>
      <c r="C136" s="446"/>
      <c r="D136" s="446"/>
      <c r="E136" s="302"/>
      <c r="F136" s="303">
        <f>SUM(F123:F135)</f>
        <v>0</v>
      </c>
      <c r="G136" s="123"/>
      <c r="H136" s="123"/>
    </row>
    <row r="137" spans="1:8">
      <c r="A137" s="629"/>
      <c r="B137" s="993"/>
      <c r="C137" s="994"/>
      <c r="D137" s="977"/>
      <c r="E137" s="186"/>
      <c r="G137" s="123"/>
      <c r="H137" s="123"/>
    </row>
    <row r="138" spans="1:8">
      <c r="A138" s="695"/>
      <c r="B138" s="1023"/>
      <c r="C138" s="1024"/>
      <c r="D138" s="1024"/>
      <c r="E138" s="968"/>
      <c r="F138" s="368"/>
      <c r="G138" s="123"/>
      <c r="H138" s="123"/>
    </row>
    <row r="139" spans="1:8">
      <c r="A139" s="1025" t="s">
        <v>1093</v>
      </c>
      <c r="B139" s="522" t="s">
        <v>540</v>
      </c>
      <c r="C139" s="1024"/>
      <c r="D139" s="1024"/>
      <c r="E139" s="968"/>
      <c r="F139" s="368"/>
      <c r="G139" s="123"/>
      <c r="H139" s="123"/>
    </row>
    <row r="140" spans="1:8">
      <c r="A140" s="735"/>
      <c r="B140" s="1026" t="s">
        <v>149</v>
      </c>
      <c r="C140" s="1024"/>
      <c r="D140" s="1024"/>
      <c r="E140" s="968"/>
      <c r="F140" s="368"/>
      <c r="G140" s="123"/>
      <c r="H140" s="123"/>
    </row>
    <row r="141" spans="1:8">
      <c r="A141" s="1025" t="s">
        <v>780</v>
      </c>
      <c r="B141" s="1026" t="s">
        <v>151</v>
      </c>
      <c r="C141" s="1024"/>
      <c r="D141" s="1024"/>
      <c r="E141" s="706"/>
      <c r="F141" s="706">
        <f>SUM(F9)</f>
        <v>0</v>
      </c>
      <c r="G141" s="123"/>
      <c r="H141" s="123"/>
    </row>
    <row r="142" spans="1:8">
      <c r="A142" s="1025" t="s">
        <v>781</v>
      </c>
      <c r="B142" s="1026" t="s">
        <v>152</v>
      </c>
      <c r="C142" s="1024"/>
      <c r="D142" s="1024"/>
      <c r="E142" s="706"/>
      <c r="F142" s="706">
        <f>SUM(F40)</f>
        <v>0</v>
      </c>
      <c r="G142" s="123"/>
      <c r="H142" s="123"/>
    </row>
    <row r="143" spans="1:8">
      <c r="A143" s="1027" t="s">
        <v>1431</v>
      </c>
      <c r="B143" s="1026" t="s">
        <v>153</v>
      </c>
      <c r="C143" s="1024"/>
      <c r="D143" s="1024"/>
      <c r="E143" s="706"/>
      <c r="F143" s="706">
        <f>SUM(F74)</f>
        <v>0</v>
      </c>
      <c r="G143" s="123"/>
      <c r="H143" s="123"/>
    </row>
    <row r="144" spans="1:8">
      <c r="A144" s="1027" t="s">
        <v>1441</v>
      </c>
      <c r="B144" s="1026" t="s">
        <v>155</v>
      </c>
      <c r="C144" s="1024"/>
      <c r="D144" s="1024"/>
      <c r="E144" s="706"/>
      <c r="F144" s="706">
        <f>SUM(F88)</f>
        <v>0</v>
      </c>
      <c r="G144" s="123"/>
      <c r="H144" s="123"/>
    </row>
    <row r="145" spans="1:8">
      <c r="A145" s="1027" t="s">
        <v>1455</v>
      </c>
      <c r="B145" s="1026" t="s">
        <v>156</v>
      </c>
      <c r="C145" s="1024"/>
      <c r="D145" s="1024"/>
      <c r="E145" s="706"/>
      <c r="F145" s="706">
        <f>SUM(F120)</f>
        <v>0</v>
      </c>
      <c r="G145" s="123"/>
      <c r="H145" s="123"/>
    </row>
    <row r="146" spans="1:8">
      <c r="A146" s="1027" t="s">
        <v>1464</v>
      </c>
      <c r="B146" s="1026" t="s">
        <v>157</v>
      </c>
      <c r="C146" s="1024"/>
      <c r="D146" s="1024"/>
      <c r="E146" s="706"/>
      <c r="F146" s="706">
        <f>SUM(F136)</f>
        <v>0</v>
      </c>
      <c r="G146" s="123"/>
      <c r="H146" s="123"/>
    </row>
    <row r="147" spans="1:8">
      <c r="A147" s="736"/>
      <c r="B147" s="1026"/>
      <c r="C147" s="1024"/>
      <c r="D147" s="1024"/>
      <c r="E147" s="706"/>
      <c r="F147" s="706"/>
      <c r="G147" s="123"/>
      <c r="H147" s="123"/>
    </row>
    <row r="148" spans="1:8">
      <c r="A148" s="736"/>
      <c r="B148" s="1026" t="s">
        <v>19</v>
      </c>
      <c r="C148" s="1024"/>
      <c r="D148" s="1024"/>
      <c r="E148" s="706"/>
      <c r="F148" s="706">
        <f>SUM(F141:F146)</f>
        <v>0</v>
      </c>
      <c r="G148" s="123"/>
      <c r="H148" s="123"/>
    </row>
    <row r="149" spans="1:8">
      <c r="A149" s="736"/>
      <c r="B149" s="1026" t="s">
        <v>78</v>
      </c>
      <c r="C149" s="1024"/>
      <c r="D149" s="1024"/>
      <c r="E149" s="706"/>
      <c r="F149" s="706">
        <f>SUM(0.25*F148)</f>
        <v>0</v>
      </c>
      <c r="G149" s="123"/>
      <c r="H149" s="123"/>
    </row>
    <row r="150" spans="1:8">
      <c r="A150" s="736"/>
      <c r="B150" s="1026"/>
      <c r="C150" s="1024"/>
      <c r="D150" s="1024"/>
      <c r="E150" s="706"/>
      <c r="F150" s="706"/>
      <c r="G150" s="123"/>
      <c r="H150" s="123"/>
    </row>
    <row r="151" spans="1:8">
      <c r="A151" s="736"/>
      <c r="B151" s="1026" t="s">
        <v>77</v>
      </c>
      <c r="C151" s="1024"/>
      <c r="D151" s="1024"/>
      <c r="E151" s="706"/>
      <c r="F151" s="706">
        <f>SUM(F148:F149)</f>
        <v>0</v>
      </c>
      <c r="G151" s="123"/>
      <c r="H151" s="123"/>
    </row>
    <row r="152" spans="1:8">
      <c r="A152" s="736"/>
      <c r="B152" s="1026"/>
      <c r="C152" s="1024"/>
      <c r="D152" s="1024"/>
      <c r="E152" s="969"/>
      <c r="F152" s="368"/>
      <c r="G152" s="123"/>
      <c r="H152" s="123"/>
    </row>
    <row r="153" spans="1:8">
      <c r="A153" s="809"/>
      <c r="B153" s="809"/>
      <c r="C153" s="758"/>
      <c r="D153" s="758"/>
      <c r="E153" s="970"/>
      <c r="G153" s="123"/>
      <c r="H153" s="123"/>
    </row>
    <row r="154" spans="1:8">
      <c r="A154" s="395"/>
      <c r="B154" s="703"/>
      <c r="C154" s="137"/>
      <c r="D154" s="139"/>
      <c r="E154" s="86"/>
      <c r="G154" s="123"/>
      <c r="H154" s="123"/>
    </row>
    <row r="155" spans="1:8">
      <c r="E155" s="123"/>
    </row>
  </sheetData>
  <sheetProtection algorithmName="SHA-512" hashValue="JCJ6oTJ2Md+maqr8sC/XUpEZL79i5bMe3hXjZjdllw7VyfZRndBt8Ds3nLgR3LuFmYYXg0NNtm0FdMusmPkuGA==" saltValue="usKu0AHouHFqBcK8Q5mwBw==" spinCount="100000" sheet="1" objects="1" scenarios="1"/>
  <protectedRanges>
    <protectedRange sqref="E3:E4" name="Range1_1_1_1"/>
  </protectedRanges>
  <mergeCells count="34">
    <mergeCell ref="A15:A17"/>
    <mergeCell ref="A18:A20"/>
    <mergeCell ref="A21:A23"/>
    <mergeCell ref="A24:A26"/>
    <mergeCell ref="A1:F1"/>
    <mergeCell ref="B5:F5"/>
    <mergeCell ref="A6:A8"/>
    <mergeCell ref="A12:A14"/>
    <mergeCell ref="A27:A29"/>
    <mergeCell ref="A30:A32"/>
    <mergeCell ref="A33:A35"/>
    <mergeCell ref="A36:A38"/>
    <mergeCell ref="A44:A46"/>
    <mergeCell ref="A59:A61"/>
    <mergeCell ref="A47:A49"/>
    <mergeCell ref="A50:A52"/>
    <mergeCell ref="A53:A55"/>
    <mergeCell ref="A56:A58"/>
    <mergeCell ref="A70:A72"/>
    <mergeCell ref="A77:A79"/>
    <mergeCell ref="A80:A82"/>
    <mergeCell ref="A62:A65"/>
    <mergeCell ref="A66:A69"/>
    <mergeCell ref="A98:A107"/>
    <mergeCell ref="A108:A110"/>
    <mergeCell ref="A84:A86"/>
    <mergeCell ref="A91:A93"/>
    <mergeCell ref="A94:A97"/>
    <mergeCell ref="A123:A126"/>
    <mergeCell ref="A127:A131"/>
    <mergeCell ref="A132:A135"/>
    <mergeCell ref="A111:A113"/>
    <mergeCell ref="A114:A116"/>
    <mergeCell ref="A117:A119"/>
  </mergeCells>
  <pageMargins left="0.7" right="0.7" top="0.75" bottom="0.75" header="0.3" footer="0.3"/>
  <pageSetup paperSize="9" scale="70" fitToHeight="0" orientation="portrait" r:id="rId1"/>
  <rowBreaks count="10" manualBreakCount="10">
    <brk id="13" max="6" man="1"/>
    <brk id="17" max="6" man="1"/>
    <brk id="29" max="6" man="1"/>
    <brk id="41" max="6" man="1"/>
    <brk id="75" max="6" man="1"/>
    <brk id="89" max="6" man="1"/>
    <brk id="107" max="16383" man="1"/>
    <brk id="116" max="16383" man="1"/>
    <brk id="121" max="6" man="1"/>
    <brk id="136" max="6" man="1"/>
  </rowBreaks>
  <ignoredErrors>
    <ignoredError sqref="F8"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97558519241921"/>
    <pageSetUpPr fitToPage="1"/>
  </sheetPr>
  <dimension ref="A1:P304"/>
  <sheetViews>
    <sheetView view="pageBreakPreview" topLeftCell="A87" zoomScaleNormal="120" zoomScaleSheetLayoutView="100" workbookViewId="0">
      <selection activeCell="I106" sqref="I106"/>
    </sheetView>
  </sheetViews>
  <sheetFormatPr defaultRowHeight="11.25"/>
  <cols>
    <col min="1" max="1" width="10.7109375" style="76" customWidth="1"/>
    <col min="2" max="2" width="62.7109375" style="76" customWidth="1"/>
    <col min="3" max="6" width="12.7109375" style="76" customWidth="1"/>
    <col min="7" max="16384" width="9.140625" style="76"/>
  </cols>
  <sheetData>
    <row r="1" spans="1:14" ht="15">
      <c r="A1" s="73" t="s">
        <v>1717</v>
      </c>
      <c r="B1" s="73"/>
      <c r="C1" s="73"/>
      <c r="D1" s="73"/>
      <c r="E1" s="73"/>
      <c r="F1" s="73"/>
    </row>
    <row r="2" spans="1:14" ht="12.75">
      <c r="A2" s="77" t="s">
        <v>994</v>
      </c>
      <c r="B2" s="77" t="s">
        <v>987</v>
      </c>
      <c r="C2" s="77" t="s">
        <v>1009</v>
      </c>
      <c r="D2" s="77" t="s">
        <v>1092</v>
      </c>
      <c r="E2" s="78" t="s">
        <v>1093</v>
      </c>
      <c r="F2" s="78" t="s">
        <v>1094</v>
      </c>
    </row>
    <row r="3" spans="1:14" ht="38.25">
      <c r="A3" s="79" t="s">
        <v>1095</v>
      </c>
      <c r="B3" s="80" t="s">
        <v>1096</v>
      </c>
      <c r="C3" s="80" t="s">
        <v>1097</v>
      </c>
      <c r="D3" s="81" t="s">
        <v>570</v>
      </c>
      <c r="E3" s="82" t="s">
        <v>1098</v>
      </c>
      <c r="F3" s="82" t="s">
        <v>1099</v>
      </c>
    </row>
    <row r="4" spans="1:14" ht="12.75">
      <c r="A4" s="627" t="s">
        <v>1495</v>
      </c>
      <c r="B4" s="674" t="s">
        <v>151</v>
      </c>
      <c r="C4" s="675"/>
      <c r="D4" s="675"/>
      <c r="E4" s="675"/>
      <c r="F4" s="810"/>
    </row>
    <row r="5" spans="1:14" s="742" customFormat="1" ht="67.5">
      <c r="A5" s="811" t="s">
        <v>1497</v>
      </c>
      <c r="B5" s="812" t="s">
        <v>193</v>
      </c>
      <c r="C5" s="813"/>
      <c r="D5" s="814"/>
      <c r="E5" s="741"/>
      <c r="F5" s="741"/>
      <c r="G5" s="741"/>
      <c r="H5" s="741"/>
      <c r="I5" s="741"/>
      <c r="J5" s="741"/>
      <c r="K5" s="741"/>
      <c r="L5" s="741"/>
      <c r="M5" s="741"/>
      <c r="N5" s="741"/>
    </row>
    <row r="6" spans="1:14" s="742" customFormat="1" ht="22.5">
      <c r="A6" s="815"/>
      <c r="B6" s="816" t="s">
        <v>194</v>
      </c>
      <c r="C6" s="813"/>
      <c r="D6" s="814"/>
      <c r="E6" s="741"/>
      <c r="F6" s="741"/>
      <c r="G6" s="741"/>
      <c r="H6" s="741"/>
      <c r="I6" s="741"/>
      <c r="J6" s="741"/>
      <c r="K6" s="741"/>
      <c r="L6" s="741"/>
      <c r="M6" s="741"/>
      <c r="N6" s="741"/>
    </row>
    <row r="7" spans="1:14" s="742" customFormat="1" ht="22.5">
      <c r="A7" s="815"/>
      <c r="B7" s="817" t="s">
        <v>195</v>
      </c>
      <c r="C7" s="813"/>
      <c r="D7" s="814"/>
      <c r="E7" s="741"/>
      <c r="F7" s="741"/>
      <c r="G7" s="741"/>
      <c r="H7" s="741"/>
      <c r="I7" s="741"/>
      <c r="J7" s="741"/>
      <c r="K7" s="741"/>
      <c r="L7" s="741"/>
      <c r="M7" s="741"/>
      <c r="N7" s="741"/>
    </row>
    <row r="8" spans="1:14" s="742" customFormat="1">
      <c r="A8" s="815"/>
      <c r="B8" s="818" t="s">
        <v>672</v>
      </c>
      <c r="C8" s="819"/>
      <c r="D8" s="820"/>
      <c r="E8" s="743"/>
      <c r="F8" s="744"/>
      <c r="G8" s="741"/>
      <c r="H8" s="741"/>
      <c r="I8" s="741"/>
      <c r="J8" s="741"/>
      <c r="K8" s="741"/>
      <c r="L8" s="741"/>
      <c r="M8" s="741"/>
      <c r="N8" s="741"/>
    </row>
    <row r="9" spans="1:14" s="742" customFormat="1">
      <c r="A9" s="815"/>
      <c r="B9" s="821" t="s">
        <v>876</v>
      </c>
      <c r="C9" s="822" t="s">
        <v>673</v>
      </c>
      <c r="D9" s="823">
        <v>246.5</v>
      </c>
      <c r="E9" s="745"/>
      <c r="F9" s="746">
        <f>E9*D9</f>
        <v>0</v>
      </c>
      <c r="G9" s="741"/>
      <c r="H9" s="741"/>
      <c r="I9" s="741"/>
      <c r="J9" s="741"/>
      <c r="K9" s="741"/>
      <c r="L9" s="741"/>
      <c r="M9" s="741"/>
      <c r="N9" s="741"/>
    </row>
    <row r="10" spans="1:14" s="742" customFormat="1">
      <c r="A10" s="815"/>
      <c r="B10" s="824" t="s">
        <v>877</v>
      </c>
      <c r="C10" s="822" t="s">
        <v>673</v>
      </c>
      <c r="D10" s="823">
        <v>180.5</v>
      </c>
      <c r="E10" s="745"/>
      <c r="F10" s="746">
        <f>E10*D10</f>
        <v>0</v>
      </c>
      <c r="G10" s="741"/>
      <c r="H10" s="741"/>
      <c r="I10" s="741"/>
      <c r="J10" s="741"/>
      <c r="K10" s="741"/>
      <c r="L10" s="741"/>
      <c r="M10" s="741"/>
      <c r="N10" s="741"/>
    </row>
    <row r="11" spans="1:14" s="742" customFormat="1">
      <c r="A11" s="815"/>
      <c r="B11" s="818" t="s">
        <v>878</v>
      </c>
      <c r="C11" s="825"/>
      <c r="D11" s="826"/>
      <c r="E11" s="743"/>
      <c r="F11" s="744"/>
      <c r="G11" s="741"/>
      <c r="H11" s="741"/>
      <c r="I11" s="741"/>
      <c r="J11" s="741"/>
      <c r="K11" s="741"/>
      <c r="L11" s="741"/>
      <c r="M11" s="741"/>
      <c r="N11" s="741"/>
    </row>
    <row r="12" spans="1:14" s="742" customFormat="1">
      <c r="A12" s="815"/>
      <c r="B12" s="821" t="s">
        <v>879</v>
      </c>
      <c r="C12" s="822" t="s">
        <v>673</v>
      </c>
      <c r="D12" s="823">
        <v>152</v>
      </c>
      <c r="E12" s="745"/>
      <c r="F12" s="746">
        <f>E12*D12</f>
        <v>0</v>
      </c>
      <c r="G12" s="741"/>
      <c r="H12" s="741"/>
      <c r="I12" s="741"/>
      <c r="J12" s="741"/>
      <c r="K12" s="741"/>
      <c r="L12" s="741"/>
      <c r="M12" s="741"/>
      <c r="N12" s="741"/>
    </row>
    <row r="13" spans="1:14" s="742" customFormat="1">
      <c r="A13" s="815"/>
      <c r="B13" s="824" t="s">
        <v>880</v>
      </c>
      <c r="C13" s="822" t="s">
        <v>673</v>
      </c>
      <c r="D13" s="823">
        <v>189.6</v>
      </c>
      <c r="E13" s="745"/>
      <c r="F13" s="746">
        <f>E13*D13</f>
        <v>0</v>
      </c>
      <c r="G13" s="741"/>
      <c r="H13" s="741"/>
      <c r="I13" s="741"/>
      <c r="J13" s="741"/>
      <c r="K13" s="741"/>
      <c r="L13" s="741"/>
      <c r="M13" s="741"/>
      <c r="N13" s="741"/>
    </row>
    <row r="14" spans="1:14" s="742" customFormat="1">
      <c r="A14" s="815"/>
      <c r="B14" s="821" t="s">
        <v>881</v>
      </c>
      <c r="C14" s="822" t="s">
        <v>673</v>
      </c>
      <c r="D14" s="823">
        <v>136.69999999999999</v>
      </c>
      <c r="E14" s="745"/>
      <c r="F14" s="746">
        <f>E14*D14</f>
        <v>0</v>
      </c>
      <c r="G14" s="741"/>
      <c r="H14" s="741"/>
      <c r="I14" s="741"/>
      <c r="J14" s="741"/>
      <c r="K14" s="741"/>
      <c r="L14" s="741"/>
      <c r="M14" s="741"/>
      <c r="N14" s="741"/>
    </row>
    <row r="15" spans="1:14" s="742" customFormat="1">
      <c r="A15" s="827"/>
      <c r="B15" s="824" t="s">
        <v>882</v>
      </c>
      <c r="C15" s="822" t="s">
        <v>673</v>
      </c>
      <c r="D15" s="823">
        <v>197.7</v>
      </c>
      <c r="E15" s="745"/>
      <c r="F15" s="746">
        <f>E15*D15</f>
        <v>0</v>
      </c>
      <c r="G15" s="747"/>
      <c r="H15" s="741"/>
      <c r="I15" s="741"/>
      <c r="J15" s="741"/>
      <c r="K15" s="741"/>
      <c r="L15" s="741"/>
      <c r="M15" s="741"/>
      <c r="N15" s="741"/>
    </row>
    <row r="16" spans="1:14" s="742" customFormat="1" ht="12.75">
      <c r="A16" s="627" t="s">
        <v>1495</v>
      </c>
      <c r="B16" s="628" t="s">
        <v>1496</v>
      </c>
      <c r="C16" s="302"/>
      <c r="D16" s="302"/>
      <c r="E16" s="302"/>
      <c r="F16" s="303">
        <f>SUM(F5:F15)</f>
        <v>0</v>
      </c>
      <c r="G16" s="741"/>
      <c r="H16" s="741"/>
      <c r="I16" s="741"/>
      <c r="J16" s="741"/>
      <c r="K16" s="741"/>
      <c r="L16" s="741"/>
      <c r="M16" s="741"/>
      <c r="N16" s="741"/>
    </row>
    <row r="17" spans="1:14" s="742" customFormat="1">
      <c r="A17" s="748"/>
      <c r="B17" s="749"/>
      <c r="C17" s="740"/>
      <c r="D17" s="741"/>
      <c r="E17" s="741"/>
      <c r="F17" s="741"/>
      <c r="G17" s="741"/>
      <c r="H17" s="741"/>
      <c r="I17" s="741"/>
      <c r="J17" s="741"/>
      <c r="K17" s="741"/>
      <c r="L17" s="741"/>
      <c r="M17" s="741"/>
      <c r="N17" s="741"/>
    </row>
    <row r="18" spans="1:14" s="742" customFormat="1" ht="12.75">
      <c r="A18" s="627" t="s">
        <v>1498</v>
      </c>
      <c r="B18" s="628" t="s">
        <v>152</v>
      </c>
      <c r="C18" s="446"/>
      <c r="D18" s="446"/>
      <c r="E18" s="302"/>
      <c r="F18" s="303"/>
      <c r="G18" s="741"/>
      <c r="H18" s="741"/>
      <c r="I18" s="741"/>
      <c r="J18" s="741"/>
      <c r="K18" s="741"/>
      <c r="L18" s="741"/>
      <c r="M18" s="741"/>
      <c r="N18" s="741"/>
    </row>
    <row r="19" spans="1:14" s="742" customFormat="1" ht="56.25">
      <c r="A19" s="811" t="s">
        <v>1499</v>
      </c>
      <c r="B19" s="812" t="s">
        <v>196</v>
      </c>
      <c r="C19" s="828"/>
      <c r="D19" s="829"/>
      <c r="E19" s="750"/>
      <c r="F19" s="751"/>
      <c r="G19" s="741"/>
      <c r="H19" s="741"/>
      <c r="I19" s="741"/>
      <c r="J19" s="741"/>
      <c r="K19" s="741"/>
      <c r="L19" s="741"/>
      <c r="M19" s="741"/>
      <c r="N19" s="741"/>
    </row>
    <row r="20" spans="1:14" s="742" customFormat="1" ht="33.75">
      <c r="A20" s="815"/>
      <c r="B20" s="816" t="s">
        <v>883</v>
      </c>
      <c r="C20" s="830"/>
      <c r="D20" s="831"/>
      <c r="E20" s="752"/>
      <c r="F20" s="753"/>
      <c r="G20" s="741"/>
      <c r="H20" s="741"/>
      <c r="I20" s="741"/>
      <c r="J20" s="741"/>
      <c r="K20" s="741"/>
      <c r="L20" s="741"/>
      <c r="M20" s="741"/>
      <c r="N20" s="741"/>
    </row>
    <row r="21" spans="1:14" s="742" customFormat="1" ht="22.5">
      <c r="A21" s="815"/>
      <c r="B21" s="816" t="s">
        <v>197</v>
      </c>
      <c r="C21" s="832"/>
      <c r="D21" s="831"/>
      <c r="E21" s="752"/>
      <c r="F21" s="753"/>
      <c r="G21" s="741"/>
      <c r="H21" s="741"/>
      <c r="I21" s="741"/>
      <c r="J21" s="741"/>
      <c r="K21" s="741"/>
      <c r="L21" s="741"/>
      <c r="M21" s="741"/>
      <c r="N21" s="741"/>
    </row>
    <row r="22" spans="1:14" s="742" customFormat="1">
      <c r="A22" s="815"/>
      <c r="B22" s="816" t="s">
        <v>198</v>
      </c>
      <c r="C22" s="832"/>
      <c r="D22" s="831"/>
      <c r="E22" s="752"/>
      <c r="F22" s="753"/>
      <c r="G22" s="741"/>
      <c r="H22" s="741"/>
      <c r="I22" s="741"/>
      <c r="J22" s="741"/>
      <c r="K22" s="741"/>
      <c r="L22" s="741"/>
      <c r="M22" s="741"/>
      <c r="N22" s="741"/>
    </row>
    <row r="23" spans="1:14" s="742" customFormat="1" ht="45">
      <c r="A23" s="815"/>
      <c r="B23" s="816" t="s">
        <v>199</v>
      </c>
      <c r="C23" s="832"/>
      <c r="D23" s="831"/>
      <c r="E23" s="752"/>
      <c r="F23" s="753"/>
      <c r="G23" s="741"/>
      <c r="H23" s="741"/>
      <c r="I23" s="741"/>
      <c r="J23" s="741"/>
      <c r="K23" s="741"/>
      <c r="L23" s="741"/>
      <c r="M23" s="741"/>
      <c r="N23" s="741"/>
    </row>
    <row r="24" spans="1:14" s="742" customFormat="1" ht="24">
      <c r="A24" s="815"/>
      <c r="B24" s="833" t="s">
        <v>1475</v>
      </c>
      <c r="C24" s="834"/>
      <c r="D24" s="835"/>
      <c r="E24" s="754"/>
      <c r="F24" s="755"/>
      <c r="G24" s="741"/>
      <c r="H24" s="741"/>
      <c r="I24" s="741"/>
      <c r="J24" s="741"/>
      <c r="K24" s="741"/>
      <c r="L24" s="741"/>
      <c r="M24" s="741"/>
      <c r="N24" s="741"/>
    </row>
    <row r="25" spans="1:14" s="742" customFormat="1">
      <c r="A25" s="815"/>
      <c r="B25" s="836" t="s">
        <v>884</v>
      </c>
      <c r="C25" s="837"/>
      <c r="D25" s="820"/>
      <c r="E25" s="743"/>
      <c r="F25" s="744"/>
      <c r="G25" s="741"/>
      <c r="H25" s="741"/>
      <c r="I25" s="741"/>
      <c r="J25" s="741"/>
      <c r="K25" s="741"/>
      <c r="L25" s="741"/>
      <c r="M25" s="741"/>
      <c r="N25" s="741"/>
    </row>
    <row r="26" spans="1:14" s="742" customFormat="1">
      <c r="A26" s="815"/>
      <c r="B26" s="824" t="s">
        <v>885</v>
      </c>
      <c r="C26" s="838" t="s">
        <v>1</v>
      </c>
      <c r="D26" s="839">
        <f>437+99</f>
        <v>536</v>
      </c>
      <c r="E26" s="745"/>
      <c r="F26" s="746">
        <f>E26*D26</f>
        <v>0</v>
      </c>
      <c r="G26" s="741"/>
      <c r="H26" s="756"/>
      <c r="I26" s="741"/>
      <c r="J26" s="741"/>
      <c r="K26" s="741"/>
      <c r="L26" s="741"/>
      <c r="M26" s="741"/>
      <c r="N26" s="741"/>
    </row>
    <row r="27" spans="1:14" s="742" customFormat="1">
      <c r="A27" s="815"/>
      <c r="B27" s="818" t="s">
        <v>878</v>
      </c>
      <c r="C27" s="840"/>
      <c r="D27" s="841"/>
      <c r="E27" s="741"/>
      <c r="F27" s="741"/>
      <c r="G27" s="741"/>
      <c r="H27" s="756"/>
      <c r="I27" s="741"/>
      <c r="J27" s="741"/>
      <c r="K27" s="741"/>
      <c r="L27" s="741"/>
      <c r="M27" s="741"/>
      <c r="N27" s="741"/>
    </row>
    <row r="28" spans="1:14" s="742" customFormat="1">
      <c r="A28" s="827"/>
      <c r="B28" s="824" t="s">
        <v>886</v>
      </c>
      <c r="C28" s="838" t="s">
        <v>1</v>
      </c>
      <c r="D28" s="839">
        <v>450</v>
      </c>
      <c r="E28" s="745"/>
      <c r="F28" s="746">
        <f>E28*D28</f>
        <v>0</v>
      </c>
      <c r="G28" s="741"/>
      <c r="H28" s="756"/>
      <c r="I28" s="741"/>
      <c r="J28" s="741"/>
      <c r="K28" s="741"/>
      <c r="L28" s="741"/>
      <c r="M28" s="741"/>
      <c r="N28" s="741"/>
    </row>
    <row r="29" spans="1:14" s="742" customFormat="1" ht="56.25">
      <c r="A29" s="811" t="s">
        <v>1500</v>
      </c>
      <c r="B29" s="812" t="s">
        <v>200</v>
      </c>
      <c r="C29" s="828"/>
      <c r="D29" s="829"/>
      <c r="E29" s="750"/>
      <c r="F29" s="751"/>
      <c r="G29" s="741"/>
      <c r="H29" s="741"/>
      <c r="I29" s="741"/>
      <c r="J29" s="741"/>
      <c r="K29" s="741"/>
      <c r="L29" s="741"/>
      <c r="M29" s="741"/>
      <c r="N29" s="741"/>
    </row>
    <row r="30" spans="1:14" s="742" customFormat="1" ht="33.75">
      <c r="A30" s="815"/>
      <c r="B30" s="816" t="s">
        <v>883</v>
      </c>
      <c r="C30" s="830"/>
      <c r="D30" s="831"/>
      <c r="E30" s="752"/>
      <c r="F30" s="753"/>
      <c r="G30" s="741"/>
      <c r="H30" s="741"/>
      <c r="I30" s="741"/>
      <c r="J30" s="741"/>
      <c r="K30" s="741"/>
      <c r="L30" s="741"/>
      <c r="M30" s="741"/>
      <c r="N30" s="741"/>
    </row>
    <row r="31" spans="1:14" s="742" customFormat="1" ht="22.5">
      <c r="A31" s="815"/>
      <c r="B31" s="816" t="s">
        <v>197</v>
      </c>
      <c r="C31" s="832"/>
      <c r="D31" s="831"/>
      <c r="E31" s="752"/>
      <c r="F31" s="753"/>
      <c r="G31" s="741"/>
      <c r="H31" s="741"/>
      <c r="I31" s="741"/>
      <c r="J31" s="741"/>
      <c r="K31" s="741"/>
      <c r="L31" s="741"/>
      <c r="M31" s="741"/>
      <c r="N31" s="741"/>
    </row>
    <row r="32" spans="1:14" s="742" customFormat="1">
      <c r="A32" s="815"/>
      <c r="B32" s="816" t="s">
        <v>887</v>
      </c>
      <c r="C32" s="832"/>
      <c r="D32" s="831"/>
      <c r="E32" s="752"/>
      <c r="F32" s="753"/>
      <c r="G32" s="741"/>
      <c r="H32" s="741"/>
      <c r="I32" s="741"/>
      <c r="J32" s="741"/>
      <c r="K32" s="741"/>
      <c r="L32" s="741"/>
      <c r="M32" s="741"/>
      <c r="N32" s="741"/>
    </row>
    <row r="33" spans="1:14" s="742" customFormat="1" ht="45">
      <c r="A33" s="815"/>
      <c r="B33" s="816" t="s">
        <v>199</v>
      </c>
      <c r="C33" s="832"/>
      <c r="D33" s="831"/>
      <c r="E33" s="752"/>
      <c r="F33" s="753"/>
      <c r="G33" s="741"/>
      <c r="H33" s="741"/>
      <c r="I33" s="741"/>
      <c r="J33" s="741"/>
      <c r="K33" s="741"/>
      <c r="L33" s="741"/>
      <c r="M33" s="741"/>
      <c r="N33" s="741"/>
    </row>
    <row r="34" spans="1:14" s="742" customFormat="1" ht="12.75">
      <c r="A34" s="815"/>
      <c r="B34" s="833" t="s">
        <v>1476</v>
      </c>
      <c r="C34" s="834"/>
      <c r="D34" s="835"/>
      <c r="E34" s="754"/>
      <c r="F34" s="755"/>
      <c r="G34" s="741"/>
      <c r="H34" s="741"/>
      <c r="I34" s="741"/>
      <c r="J34" s="741"/>
      <c r="K34" s="741"/>
      <c r="L34" s="741"/>
      <c r="M34" s="741"/>
      <c r="N34" s="741"/>
    </row>
    <row r="35" spans="1:14" s="742" customFormat="1">
      <c r="A35" s="815"/>
      <c r="B35" s="836" t="s">
        <v>672</v>
      </c>
      <c r="C35" s="838" t="s">
        <v>1</v>
      </c>
      <c r="D35" s="839">
        <v>58</v>
      </c>
      <c r="E35" s="745"/>
      <c r="F35" s="746">
        <f>E35*D35</f>
        <v>0</v>
      </c>
      <c r="G35" s="740"/>
      <c r="H35" s="741"/>
      <c r="I35" s="741"/>
      <c r="J35" s="741"/>
      <c r="K35" s="741"/>
      <c r="L35" s="741"/>
      <c r="M35" s="741"/>
      <c r="N35" s="741"/>
    </row>
    <row r="36" spans="1:14" s="742" customFormat="1">
      <c r="A36" s="815"/>
      <c r="B36" s="836" t="s">
        <v>878</v>
      </c>
      <c r="C36" s="838" t="s">
        <v>1</v>
      </c>
      <c r="D36" s="839">
        <v>249</v>
      </c>
      <c r="E36" s="745"/>
      <c r="F36" s="746">
        <f>E36*D36</f>
        <v>0</v>
      </c>
      <c r="G36" s="741"/>
      <c r="H36" s="741"/>
      <c r="I36" s="741"/>
      <c r="J36" s="741"/>
      <c r="K36" s="741"/>
      <c r="L36" s="741"/>
      <c r="M36" s="741"/>
      <c r="N36" s="741"/>
    </row>
    <row r="37" spans="1:14" s="742" customFormat="1" ht="56.25">
      <c r="A37" s="811" t="s">
        <v>1501</v>
      </c>
      <c r="B37" s="812" t="s">
        <v>888</v>
      </c>
      <c r="C37" s="842"/>
      <c r="D37" s="843"/>
      <c r="E37" s="741"/>
      <c r="F37" s="741"/>
      <c r="G37" s="741"/>
      <c r="H37" s="741"/>
      <c r="I37" s="741"/>
      <c r="J37" s="741"/>
      <c r="K37" s="741"/>
      <c r="L37" s="741"/>
      <c r="M37" s="741"/>
      <c r="N37" s="741"/>
    </row>
    <row r="38" spans="1:14" s="742" customFormat="1" ht="12.75">
      <c r="A38" s="815"/>
      <c r="B38" s="817" t="s">
        <v>1476</v>
      </c>
      <c r="C38" s="840"/>
      <c r="D38" s="841"/>
      <c r="E38" s="741"/>
      <c r="F38" s="741"/>
      <c r="G38" s="741"/>
      <c r="H38" s="741"/>
      <c r="I38" s="741"/>
      <c r="J38" s="741"/>
      <c r="K38" s="741"/>
      <c r="L38" s="741"/>
      <c r="M38" s="741"/>
      <c r="N38" s="741"/>
    </row>
    <row r="39" spans="1:14" s="742" customFormat="1">
      <c r="A39" s="815"/>
      <c r="B39" s="821" t="s">
        <v>889</v>
      </c>
      <c r="C39" s="844" t="s">
        <v>1</v>
      </c>
      <c r="D39" s="839">
        <v>18</v>
      </c>
      <c r="E39" s="745"/>
      <c r="F39" s="746">
        <f>E39*D39</f>
        <v>0</v>
      </c>
      <c r="G39" s="741"/>
      <c r="H39" s="741"/>
      <c r="I39" s="741"/>
      <c r="J39" s="741"/>
      <c r="K39" s="741"/>
      <c r="L39" s="741"/>
      <c r="M39" s="741"/>
      <c r="N39" s="741"/>
    </row>
    <row r="40" spans="1:14" s="742" customFormat="1">
      <c r="A40" s="827"/>
      <c r="B40" s="821" t="s">
        <v>890</v>
      </c>
      <c r="C40" s="844" t="s">
        <v>1</v>
      </c>
      <c r="D40" s="839">
        <v>34</v>
      </c>
      <c r="E40" s="745"/>
      <c r="F40" s="746">
        <f>E40*D40</f>
        <v>0</v>
      </c>
      <c r="G40" s="741"/>
      <c r="H40" s="741"/>
      <c r="I40" s="741"/>
      <c r="J40" s="741"/>
      <c r="K40" s="741"/>
      <c r="L40" s="741"/>
      <c r="M40" s="741"/>
      <c r="N40" s="741"/>
    </row>
    <row r="41" spans="1:14" s="742" customFormat="1" ht="57.75">
      <c r="A41" s="811" t="s">
        <v>1502</v>
      </c>
      <c r="B41" s="821" t="s">
        <v>1477</v>
      </c>
      <c r="C41" s="845"/>
      <c r="D41" s="841"/>
      <c r="E41" s="741"/>
      <c r="F41" s="741"/>
      <c r="G41" s="758"/>
      <c r="H41" s="758"/>
      <c r="I41" s="758"/>
      <c r="J41" s="741"/>
      <c r="K41" s="741"/>
      <c r="L41" s="741"/>
      <c r="M41" s="741"/>
      <c r="N41" s="741"/>
    </row>
    <row r="42" spans="1:14" s="742" customFormat="1">
      <c r="A42" s="815"/>
      <c r="B42" s="818" t="s">
        <v>891</v>
      </c>
      <c r="C42" s="846"/>
      <c r="D42" s="847"/>
      <c r="E42" s="759"/>
      <c r="F42" s="760"/>
      <c r="G42" s="758"/>
      <c r="H42" s="758"/>
      <c r="I42" s="758"/>
      <c r="J42" s="741"/>
      <c r="K42" s="741"/>
      <c r="L42" s="741"/>
      <c r="M42" s="741"/>
      <c r="N42" s="741"/>
    </row>
    <row r="43" spans="1:14" s="742" customFormat="1" ht="12.75">
      <c r="A43" s="815"/>
      <c r="B43" s="821" t="s">
        <v>892</v>
      </c>
      <c r="C43" s="848" t="s">
        <v>1247</v>
      </c>
      <c r="D43" s="839">
        <v>148</v>
      </c>
      <c r="E43" s="745"/>
      <c r="F43" s="746">
        <f>E43*D43</f>
        <v>0</v>
      </c>
      <c r="G43" s="758"/>
      <c r="H43" s="758"/>
      <c r="I43" s="758"/>
      <c r="J43" s="741"/>
      <c r="K43" s="741"/>
      <c r="L43" s="741"/>
      <c r="M43" s="741"/>
      <c r="N43" s="741"/>
    </row>
    <row r="44" spans="1:14" s="742" customFormat="1" ht="12.75">
      <c r="A44" s="827"/>
      <c r="B44" s="821" t="s">
        <v>893</v>
      </c>
      <c r="C44" s="848" t="s">
        <v>1247</v>
      </c>
      <c r="D44" s="839">
        <v>1330</v>
      </c>
      <c r="E44" s="745"/>
      <c r="F44" s="746">
        <f>E44*D44</f>
        <v>0</v>
      </c>
      <c r="G44" s="758"/>
      <c r="H44" s="758"/>
      <c r="I44" s="758"/>
      <c r="J44" s="741"/>
      <c r="K44" s="741"/>
      <c r="L44" s="741"/>
      <c r="M44" s="741"/>
      <c r="N44" s="741"/>
    </row>
    <row r="45" spans="1:14" s="742" customFormat="1" ht="33.75">
      <c r="A45" s="811" t="s">
        <v>1503</v>
      </c>
      <c r="B45" s="821" t="s">
        <v>1469</v>
      </c>
      <c r="C45" s="845"/>
      <c r="D45" s="841"/>
      <c r="E45" s="741"/>
      <c r="F45" s="741"/>
      <c r="G45" s="758"/>
      <c r="H45" s="758"/>
      <c r="I45" s="758"/>
      <c r="J45" s="741"/>
      <c r="K45" s="741"/>
      <c r="L45" s="741"/>
      <c r="M45" s="741"/>
      <c r="N45" s="741"/>
    </row>
    <row r="46" spans="1:14" s="742" customFormat="1">
      <c r="A46" s="815"/>
      <c r="B46" s="818" t="s">
        <v>891</v>
      </c>
      <c r="C46" s="846"/>
      <c r="D46" s="847"/>
      <c r="E46" s="759"/>
      <c r="F46" s="760"/>
      <c r="G46" s="758"/>
      <c r="H46" s="758"/>
      <c r="I46" s="758"/>
      <c r="J46" s="741"/>
      <c r="K46" s="741"/>
      <c r="L46" s="741"/>
      <c r="M46" s="741"/>
      <c r="N46" s="741"/>
    </row>
    <row r="47" spans="1:14" s="742" customFormat="1">
      <c r="A47" s="827"/>
      <c r="B47" s="821" t="s">
        <v>201</v>
      </c>
      <c r="C47" s="848" t="s">
        <v>5</v>
      </c>
      <c r="D47" s="839">
        <v>120</v>
      </c>
      <c r="E47" s="745"/>
      <c r="F47" s="746">
        <f>E47*D47</f>
        <v>0</v>
      </c>
      <c r="G47" s="758"/>
      <c r="H47" s="758"/>
      <c r="I47" s="758"/>
      <c r="J47" s="741"/>
      <c r="K47" s="741"/>
      <c r="L47" s="741"/>
      <c r="M47" s="741"/>
      <c r="N47" s="741"/>
    </row>
    <row r="48" spans="1:14" s="742" customFormat="1" ht="33.75">
      <c r="A48" s="849" t="s">
        <v>1504</v>
      </c>
      <c r="B48" s="812" t="s">
        <v>202</v>
      </c>
      <c r="C48" s="828"/>
      <c r="D48" s="829"/>
      <c r="E48" s="750"/>
      <c r="F48" s="751"/>
      <c r="G48" s="741"/>
      <c r="H48" s="741"/>
      <c r="I48" s="741"/>
      <c r="J48" s="741"/>
      <c r="K48" s="741"/>
      <c r="L48" s="741"/>
      <c r="M48" s="741"/>
      <c r="N48" s="741"/>
    </row>
    <row r="49" spans="1:14" s="742" customFormat="1" ht="33.75">
      <c r="A49" s="815"/>
      <c r="B49" s="816" t="s">
        <v>203</v>
      </c>
      <c r="C49" s="830"/>
      <c r="D49" s="831"/>
      <c r="E49" s="752"/>
      <c r="F49" s="753"/>
      <c r="G49" s="741"/>
      <c r="H49" s="741"/>
      <c r="I49" s="741"/>
      <c r="J49" s="741"/>
      <c r="K49" s="741"/>
      <c r="L49" s="741"/>
      <c r="M49" s="741"/>
      <c r="N49" s="741"/>
    </row>
    <row r="50" spans="1:14" s="742" customFormat="1" ht="12.75">
      <c r="A50" s="815"/>
      <c r="B50" s="817" t="s">
        <v>1478</v>
      </c>
      <c r="C50" s="832"/>
      <c r="D50" s="831"/>
      <c r="E50" s="752"/>
      <c r="F50" s="753"/>
      <c r="G50" s="741"/>
      <c r="H50" s="741"/>
      <c r="I50" s="741"/>
      <c r="J50" s="741"/>
      <c r="K50" s="741"/>
      <c r="L50" s="741"/>
      <c r="M50" s="741"/>
      <c r="N50" s="741"/>
    </row>
    <row r="51" spans="1:14" s="742" customFormat="1">
      <c r="A51" s="815"/>
      <c r="B51" s="818" t="s">
        <v>672</v>
      </c>
      <c r="C51" s="850"/>
      <c r="D51" s="851"/>
      <c r="E51" s="746"/>
      <c r="F51" s="746"/>
      <c r="G51" s="741"/>
      <c r="H51" s="741"/>
      <c r="I51" s="741"/>
      <c r="J51" s="741"/>
      <c r="K51" s="741"/>
      <c r="L51" s="741"/>
      <c r="M51" s="741"/>
      <c r="N51" s="741"/>
    </row>
    <row r="52" spans="1:14" s="742" customFormat="1">
      <c r="A52" s="815"/>
      <c r="B52" s="821" t="s">
        <v>885</v>
      </c>
      <c r="C52" s="844" t="s">
        <v>1</v>
      </c>
      <c r="D52" s="823">
        <v>29</v>
      </c>
      <c r="E52" s="745"/>
      <c r="F52" s="746">
        <f>E52*D52</f>
        <v>0</v>
      </c>
      <c r="G52" s="741"/>
      <c r="H52" s="741"/>
      <c r="I52" s="741"/>
      <c r="J52" s="741"/>
      <c r="K52" s="741"/>
      <c r="L52" s="741"/>
      <c r="M52" s="741"/>
      <c r="N52" s="741"/>
    </row>
    <row r="53" spans="1:14" s="742" customFormat="1">
      <c r="A53" s="815"/>
      <c r="B53" s="852" t="s">
        <v>878</v>
      </c>
      <c r="C53" s="844"/>
      <c r="D53" s="851"/>
      <c r="E53" s="746"/>
      <c r="F53" s="746"/>
      <c r="G53" s="741"/>
      <c r="H53" s="741"/>
      <c r="I53" s="741"/>
      <c r="J53" s="741"/>
      <c r="K53" s="741"/>
      <c r="L53" s="741"/>
      <c r="M53" s="741"/>
      <c r="N53" s="741"/>
    </row>
    <row r="54" spans="1:14" s="742" customFormat="1">
      <c r="A54" s="827"/>
      <c r="B54" s="824" t="s">
        <v>886</v>
      </c>
      <c r="C54" s="853" t="s">
        <v>1</v>
      </c>
      <c r="D54" s="823">
        <v>27</v>
      </c>
      <c r="E54" s="745"/>
      <c r="F54" s="746">
        <f>E54*D54</f>
        <v>0</v>
      </c>
      <c r="G54" s="741"/>
      <c r="H54" s="741"/>
      <c r="I54" s="741"/>
      <c r="J54" s="741"/>
      <c r="K54" s="741"/>
      <c r="L54" s="741"/>
      <c r="M54" s="741"/>
      <c r="N54" s="741"/>
    </row>
    <row r="55" spans="1:14" s="742" customFormat="1" ht="45">
      <c r="A55" s="854" t="s">
        <v>1505</v>
      </c>
      <c r="B55" s="812" t="s">
        <v>204</v>
      </c>
      <c r="C55" s="828"/>
      <c r="D55" s="829"/>
      <c r="E55" s="750"/>
      <c r="F55" s="751"/>
      <c r="G55" s="741"/>
      <c r="H55" s="741"/>
      <c r="I55" s="741"/>
      <c r="J55" s="741"/>
      <c r="K55" s="741"/>
      <c r="L55" s="741"/>
      <c r="M55" s="741"/>
      <c r="N55" s="741"/>
    </row>
    <row r="56" spans="1:14" s="742" customFormat="1" ht="33.75">
      <c r="A56" s="855"/>
      <c r="B56" s="816" t="s">
        <v>203</v>
      </c>
      <c r="C56" s="830"/>
      <c r="D56" s="831"/>
      <c r="E56" s="752"/>
      <c r="F56" s="753"/>
      <c r="G56" s="741"/>
      <c r="H56" s="741"/>
      <c r="I56" s="741"/>
      <c r="J56" s="741"/>
      <c r="K56" s="741"/>
      <c r="L56" s="741"/>
      <c r="M56" s="741"/>
      <c r="N56" s="741"/>
    </row>
    <row r="57" spans="1:14" s="742" customFormat="1" ht="12.75">
      <c r="A57" s="855"/>
      <c r="B57" s="817" t="s">
        <v>1478</v>
      </c>
      <c r="C57" s="832"/>
      <c r="D57" s="831"/>
      <c r="E57" s="752"/>
      <c r="F57" s="753"/>
      <c r="G57" s="741"/>
      <c r="H57" s="741"/>
      <c r="I57" s="741"/>
      <c r="J57" s="741"/>
      <c r="K57" s="741"/>
      <c r="L57" s="741"/>
      <c r="M57" s="741"/>
      <c r="N57" s="741"/>
    </row>
    <row r="58" spans="1:14" s="742" customFormat="1">
      <c r="A58" s="855"/>
      <c r="B58" s="818" t="s">
        <v>672</v>
      </c>
      <c r="C58" s="844" t="s">
        <v>1</v>
      </c>
      <c r="D58" s="823">
        <v>14.5</v>
      </c>
      <c r="E58" s="745"/>
      <c r="F58" s="746">
        <f>E58*D58</f>
        <v>0</v>
      </c>
      <c r="G58" s="741"/>
      <c r="H58" s="741"/>
      <c r="I58" s="741"/>
      <c r="J58" s="741"/>
      <c r="K58" s="741"/>
      <c r="L58" s="741"/>
      <c r="M58" s="741"/>
      <c r="N58" s="741"/>
    </row>
    <row r="59" spans="1:14" s="742" customFormat="1">
      <c r="A59" s="855"/>
      <c r="B59" s="818" t="s">
        <v>878</v>
      </c>
      <c r="C59" s="844" t="s">
        <v>1</v>
      </c>
      <c r="D59" s="823">
        <v>31.3</v>
      </c>
      <c r="E59" s="745"/>
      <c r="F59" s="746">
        <f>E59*D59</f>
        <v>0</v>
      </c>
      <c r="G59" s="741"/>
      <c r="H59" s="741"/>
      <c r="I59" s="741"/>
      <c r="J59" s="741"/>
      <c r="K59" s="741"/>
      <c r="L59" s="741"/>
      <c r="M59" s="741"/>
      <c r="N59" s="741"/>
    </row>
    <row r="60" spans="1:14" s="742" customFormat="1" ht="33.75">
      <c r="A60" s="855" t="s">
        <v>1506</v>
      </c>
      <c r="B60" s="812" t="s">
        <v>205</v>
      </c>
      <c r="C60" s="845"/>
      <c r="D60" s="841"/>
      <c r="E60" s="741"/>
      <c r="F60" s="741"/>
      <c r="G60" s="741"/>
      <c r="H60" s="741"/>
      <c r="I60" s="741"/>
      <c r="J60" s="741"/>
      <c r="K60" s="741"/>
      <c r="L60" s="741"/>
      <c r="M60" s="741"/>
      <c r="N60" s="741"/>
    </row>
    <row r="61" spans="1:14" s="742" customFormat="1" ht="12.75">
      <c r="A61" s="855"/>
      <c r="B61" s="817" t="s">
        <v>1478</v>
      </c>
      <c r="C61" s="840"/>
      <c r="D61" s="841"/>
      <c r="E61" s="741"/>
      <c r="F61" s="741"/>
      <c r="G61" s="741"/>
      <c r="H61" s="741"/>
      <c r="I61" s="741"/>
      <c r="J61" s="741"/>
      <c r="K61" s="741"/>
      <c r="L61" s="741"/>
      <c r="M61" s="741"/>
      <c r="N61" s="741"/>
    </row>
    <row r="62" spans="1:14" s="742" customFormat="1">
      <c r="A62" s="855"/>
      <c r="B62" s="836" t="s">
        <v>672</v>
      </c>
      <c r="C62" s="825"/>
      <c r="D62" s="826"/>
      <c r="E62" s="743"/>
      <c r="F62" s="744"/>
      <c r="G62" s="741"/>
      <c r="H62" s="741"/>
      <c r="I62" s="741"/>
      <c r="J62" s="741"/>
      <c r="K62" s="741"/>
      <c r="L62" s="741"/>
      <c r="M62" s="741"/>
      <c r="N62" s="741"/>
    </row>
    <row r="63" spans="1:14" s="742" customFormat="1">
      <c r="A63" s="855"/>
      <c r="B63" s="824" t="s">
        <v>885</v>
      </c>
      <c r="C63" s="838" t="s">
        <v>1</v>
      </c>
      <c r="D63" s="839">
        <v>182</v>
      </c>
      <c r="E63" s="745"/>
      <c r="F63" s="746">
        <f>E63*D63</f>
        <v>0</v>
      </c>
      <c r="G63" s="741"/>
      <c r="H63" s="741"/>
      <c r="I63" s="741"/>
      <c r="J63" s="741"/>
      <c r="K63" s="741"/>
      <c r="L63" s="741"/>
      <c r="M63" s="741"/>
      <c r="N63" s="741"/>
    </row>
    <row r="64" spans="1:14" s="742" customFormat="1">
      <c r="A64" s="855"/>
      <c r="B64" s="818" t="s">
        <v>878</v>
      </c>
      <c r="C64" s="840"/>
      <c r="D64" s="841"/>
      <c r="E64" s="741"/>
      <c r="F64" s="741"/>
      <c r="G64" s="741"/>
      <c r="H64" s="741"/>
      <c r="I64" s="741"/>
      <c r="J64" s="741"/>
      <c r="K64" s="741"/>
      <c r="L64" s="741"/>
      <c r="M64" s="741"/>
      <c r="N64" s="741"/>
    </row>
    <row r="65" spans="1:14" s="742" customFormat="1">
      <c r="A65" s="855"/>
      <c r="B65" s="824" t="s">
        <v>886</v>
      </c>
      <c r="C65" s="838" t="s">
        <v>1</v>
      </c>
      <c r="D65" s="839">
        <v>147</v>
      </c>
      <c r="E65" s="745"/>
      <c r="F65" s="746">
        <f>E65*D65</f>
        <v>0</v>
      </c>
      <c r="G65" s="741"/>
      <c r="H65" s="741"/>
      <c r="I65" s="741"/>
      <c r="J65" s="741"/>
      <c r="K65" s="741"/>
      <c r="L65" s="741"/>
      <c r="M65" s="741"/>
      <c r="N65" s="741"/>
    </row>
    <row r="66" spans="1:14" s="742" customFormat="1" ht="56.25">
      <c r="A66" s="811" t="s">
        <v>1507</v>
      </c>
      <c r="B66" s="821" t="s">
        <v>894</v>
      </c>
      <c r="C66" s="842"/>
      <c r="D66" s="843"/>
      <c r="E66" s="741"/>
      <c r="F66" s="741"/>
      <c r="G66" s="741"/>
      <c r="H66" s="741"/>
      <c r="I66" s="741"/>
      <c r="J66" s="741"/>
      <c r="K66" s="741"/>
      <c r="L66" s="741"/>
      <c r="M66" s="741"/>
      <c r="N66" s="741"/>
    </row>
    <row r="67" spans="1:14" s="742" customFormat="1" ht="12.75">
      <c r="A67" s="815"/>
      <c r="B67" s="821" t="s">
        <v>1479</v>
      </c>
      <c r="C67" s="828"/>
      <c r="D67" s="856"/>
      <c r="E67" s="762"/>
      <c r="F67" s="763"/>
      <c r="G67" s="741"/>
      <c r="H67" s="741"/>
      <c r="I67" s="741"/>
      <c r="J67" s="741"/>
      <c r="K67" s="741"/>
      <c r="L67" s="741"/>
      <c r="M67" s="741"/>
      <c r="N67" s="741"/>
    </row>
    <row r="68" spans="1:14" s="742" customFormat="1">
      <c r="A68" s="815"/>
      <c r="B68" s="821" t="s">
        <v>891</v>
      </c>
      <c r="C68" s="834"/>
      <c r="D68" s="857"/>
      <c r="E68" s="764"/>
      <c r="F68" s="765"/>
      <c r="G68" s="741"/>
      <c r="H68" s="741"/>
      <c r="I68" s="741"/>
      <c r="J68" s="741"/>
      <c r="K68" s="741"/>
      <c r="L68" s="741"/>
      <c r="M68" s="741"/>
      <c r="N68" s="741"/>
    </row>
    <row r="69" spans="1:14" s="742" customFormat="1" ht="12.75">
      <c r="A69" s="827"/>
      <c r="B69" s="821" t="s">
        <v>201</v>
      </c>
      <c r="C69" s="844" t="s">
        <v>1247</v>
      </c>
      <c r="D69" s="839">
        <v>149</v>
      </c>
      <c r="E69" s="745"/>
      <c r="F69" s="746">
        <f>E69*D69</f>
        <v>0</v>
      </c>
      <c r="G69" s="741"/>
      <c r="H69" s="741"/>
      <c r="I69" s="741"/>
      <c r="J69" s="741"/>
      <c r="K69" s="741"/>
      <c r="L69" s="741"/>
      <c r="M69" s="741"/>
      <c r="N69" s="741"/>
    </row>
    <row r="70" spans="1:14" s="742" customFormat="1" ht="33.75">
      <c r="A70" s="855" t="s">
        <v>1508</v>
      </c>
      <c r="B70" s="858" t="s">
        <v>206</v>
      </c>
      <c r="C70" s="859"/>
      <c r="D70" s="860"/>
      <c r="E70" s="758"/>
      <c r="F70" s="758"/>
      <c r="G70" s="741"/>
      <c r="H70" s="741"/>
      <c r="I70" s="741"/>
      <c r="J70" s="741"/>
      <c r="K70" s="741"/>
      <c r="L70" s="741"/>
      <c r="M70" s="741"/>
      <c r="N70" s="741"/>
    </row>
    <row r="71" spans="1:14" s="742" customFormat="1" ht="12.75">
      <c r="A71" s="855"/>
      <c r="B71" s="861" t="s">
        <v>1479</v>
      </c>
      <c r="C71" s="828"/>
      <c r="D71" s="856"/>
      <c r="E71" s="762"/>
      <c r="F71" s="763"/>
      <c r="G71" s="741"/>
      <c r="H71" s="741"/>
      <c r="I71" s="741"/>
      <c r="J71" s="741"/>
      <c r="K71" s="741"/>
      <c r="L71" s="741"/>
      <c r="M71" s="741"/>
      <c r="N71" s="741"/>
    </row>
    <row r="72" spans="1:14" s="742" customFormat="1">
      <c r="A72" s="855"/>
      <c r="B72" s="861" t="s">
        <v>891</v>
      </c>
      <c r="C72" s="834"/>
      <c r="D72" s="857"/>
      <c r="E72" s="764"/>
      <c r="F72" s="765"/>
      <c r="G72" s="741"/>
      <c r="H72" s="741"/>
      <c r="I72" s="741"/>
      <c r="J72" s="741"/>
      <c r="K72" s="741"/>
      <c r="L72" s="741"/>
      <c r="M72" s="741"/>
      <c r="N72" s="741"/>
    </row>
    <row r="73" spans="1:14" s="742" customFormat="1" ht="12.75">
      <c r="A73" s="855"/>
      <c r="B73" s="861" t="s">
        <v>201</v>
      </c>
      <c r="C73" s="844" t="s">
        <v>1247</v>
      </c>
      <c r="D73" s="839">
        <v>62</v>
      </c>
      <c r="E73" s="745"/>
      <c r="F73" s="746">
        <f>E73*D73</f>
        <v>0</v>
      </c>
      <c r="G73" s="741"/>
      <c r="H73" s="741"/>
      <c r="I73" s="741"/>
      <c r="J73" s="741"/>
      <c r="K73" s="741"/>
      <c r="L73" s="741"/>
      <c r="M73" s="741"/>
      <c r="N73" s="741"/>
    </row>
    <row r="74" spans="1:14" s="742" customFormat="1" ht="33.75">
      <c r="A74" s="811" t="s">
        <v>1509</v>
      </c>
      <c r="B74" s="862" t="s">
        <v>895</v>
      </c>
      <c r="C74" s="863"/>
      <c r="D74" s="864"/>
      <c r="E74" s="758"/>
      <c r="F74" s="758"/>
      <c r="G74" s="741"/>
      <c r="H74" s="741"/>
      <c r="I74" s="741"/>
      <c r="J74" s="741"/>
      <c r="K74" s="741"/>
      <c r="L74" s="741"/>
      <c r="M74" s="741"/>
      <c r="N74" s="741"/>
    </row>
    <row r="75" spans="1:14" s="742" customFormat="1" ht="24">
      <c r="A75" s="815"/>
      <c r="B75" s="865" t="s">
        <v>1480</v>
      </c>
      <c r="C75" s="866"/>
      <c r="D75" s="843"/>
      <c r="E75" s="741"/>
      <c r="F75" s="741"/>
      <c r="G75" s="741"/>
      <c r="H75" s="741"/>
      <c r="I75" s="741"/>
      <c r="J75" s="741"/>
      <c r="K75" s="741"/>
      <c r="L75" s="741"/>
      <c r="M75" s="741"/>
      <c r="N75" s="741"/>
    </row>
    <row r="76" spans="1:14" s="742" customFormat="1" ht="22.5">
      <c r="A76" s="815"/>
      <c r="B76" s="865" t="s">
        <v>207</v>
      </c>
      <c r="C76" s="863"/>
      <c r="D76" s="864"/>
      <c r="E76" s="758"/>
      <c r="F76" s="758"/>
      <c r="G76" s="741"/>
      <c r="H76" s="741"/>
      <c r="I76" s="741"/>
      <c r="J76" s="741"/>
      <c r="K76" s="741"/>
      <c r="L76" s="741"/>
      <c r="M76" s="741"/>
      <c r="N76" s="741"/>
    </row>
    <row r="77" spans="1:14" s="742" customFormat="1" ht="12.75">
      <c r="A77" s="815"/>
      <c r="B77" s="833" t="s">
        <v>1481</v>
      </c>
      <c r="C77" s="845"/>
      <c r="D77" s="843"/>
      <c r="E77" s="741"/>
      <c r="F77" s="758"/>
      <c r="G77" s="741"/>
      <c r="H77" s="741"/>
      <c r="I77" s="741"/>
      <c r="J77" s="741"/>
      <c r="K77" s="741"/>
      <c r="L77" s="741"/>
      <c r="M77" s="741"/>
      <c r="N77" s="741"/>
    </row>
    <row r="78" spans="1:14" s="742" customFormat="1">
      <c r="A78" s="815"/>
      <c r="B78" s="818" t="s">
        <v>891</v>
      </c>
      <c r="C78" s="828"/>
      <c r="D78" s="856"/>
      <c r="E78" s="762"/>
      <c r="F78" s="763"/>
      <c r="G78" s="741"/>
      <c r="H78" s="741"/>
      <c r="I78" s="741"/>
      <c r="J78" s="741"/>
      <c r="K78" s="741"/>
      <c r="L78" s="741"/>
      <c r="M78" s="741"/>
      <c r="N78" s="741"/>
    </row>
    <row r="79" spans="1:14" s="742" customFormat="1" ht="12.75">
      <c r="A79" s="827"/>
      <c r="B79" s="821" t="s">
        <v>201</v>
      </c>
      <c r="C79" s="850" t="s">
        <v>1243</v>
      </c>
      <c r="D79" s="839">
        <v>412</v>
      </c>
      <c r="E79" s="768"/>
      <c r="F79" s="761">
        <f>E79*D79</f>
        <v>0</v>
      </c>
      <c r="G79" s="741"/>
      <c r="H79" s="741"/>
      <c r="I79" s="741"/>
      <c r="J79" s="741"/>
      <c r="K79" s="741"/>
      <c r="L79" s="741"/>
      <c r="M79" s="741"/>
      <c r="N79" s="741"/>
    </row>
    <row r="80" spans="1:14" s="742" customFormat="1" ht="57.75">
      <c r="A80" s="855" t="s">
        <v>1510</v>
      </c>
      <c r="B80" s="812" t="s">
        <v>1482</v>
      </c>
      <c r="C80" s="845"/>
      <c r="D80" s="841"/>
      <c r="E80" s="741"/>
      <c r="F80" s="741"/>
      <c r="G80" s="741"/>
      <c r="H80" s="741"/>
      <c r="I80" s="741"/>
      <c r="J80" s="741"/>
      <c r="K80" s="741"/>
      <c r="L80" s="741"/>
      <c r="M80" s="741"/>
      <c r="N80" s="741"/>
    </row>
    <row r="81" spans="1:14" s="742" customFormat="1" ht="12.75">
      <c r="A81" s="855"/>
      <c r="B81" s="817" t="s">
        <v>1478</v>
      </c>
      <c r="C81" s="840"/>
      <c r="D81" s="841"/>
      <c r="E81" s="741"/>
      <c r="F81" s="741"/>
      <c r="G81" s="741"/>
      <c r="H81" s="741"/>
      <c r="I81" s="741"/>
      <c r="J81" s="741"/>
      <c r="K81" s="741"/>
      <c r="L81" s="741"/>
      <c r="M81" s="741"/>
      <c r="N81" s="741"/>
    </row>
    <row r="82" spans="1:14" s="742" customFormat="1">
      <c r="A82" s="855"/>
      <c r="B82" s="836" t="s">
        <v>672</v>
      </c>
      <c r="C82" s="825"/>
      <c r="D82" s="826"/>
      <c r="E82" s="743"/>
      <c r="F82" s="744"/>
      <c r="G82" s="741"/>
      <c r="H82" s="741"/>
      <c r="I82" s="741"/>
      <c r="J82" s="741"/>
      <c r="K82" s="741"/>
      <c r="L82" s="741"/>
      <c r="M82" s="741"/>
      <c r="N82" s="741"/>
    </row>
    <row r="83" spans="1:14" s="742" customFormat="1">
      <c r="A83" s="855"/>
      <c r="B83" s="824" t="s">
        <v>885</v>
      </c>
      <c r="C83" s="838" t="s">
        <v>1</v>
      </c>
      <c r="D83" s="839">
        <f>195+54</f>
        <v>249</v>
      </c>
      <c r="E83" s="745"/>
      <c r="F83" s="746">
        <f>E83*D83</f>
        <v>0</v>
      </c>
      <c r="G83" s="741"/>
      <c r="H83" s="741"/>
      <c r="I83" s="741"/>
      <c r="J83" s="741"/>
      <c r="K83" s="741"/>
      <c r="L83" s="741"/>
      <c r="M83" s="741"/>
      <c r="N83" s="741"/>
    </row>
    <row r="84" spans="1:14" s="742" customFormat="1">
      <c r="A84" s="855"/>
      <c r="B84" s="818" t="s">
        <v>878</v>
      </c>
      <c r="C84" s="840"/>
      <c r="D84" s="841"/>
      <c r="E84" s="741"/>
      <c r="F84" s="741"/>
      <c r="G84" s="741"/>
      <c r="H84" s="741"/>
      <c r="I84" s="741"/>
      <c r="J84" s="741"/>
      <c r="K84" s="741"/>
      <c r="L84" s="741"/>
      <c r="M84" s="741"/>
      <c r="N84" s="741"/>
    </row>
    <row r="85" spans="1:14" s="742" customFormat="1">
      <c r="A85" s="855"/>
      <c r="B85" s="824" t="s">
        <v>886</v>
      </c>
      <c r="C85" s="838" t="s">
        <v>1</v>
      </c>
      <c r="D85" s="839">
        <v>227</v>
      </c>
      <c r="E85" s="745"/>
      <c r="F85" s="746">
        <f>E85*D85</f>
        <v>0</v>
      </c>
      <c r="G85" s="741"/>
      <c r="H85" s="741"/>
      <c r="I85" s="741"/>
      <c r="J85" s="741"/>
      <c r="K85" s="741"/>
      <c r="L85" s="741"/>
      <c r="M85" s="741"/>
      <c r="N85" s="741"/>
    </row>
    <row r="86" spans="1:14" s="742" customFormat="1" ht="46.5">
      <c r="A86" s="811" t="s">
        <v>1511</v>
      </c>
      <c r="B86" s="821" t="s">
        <v>1483</v>
      </c>
      <c r="C86" s="845"/>
      <c r="D86" s="841"/>
      <c r="E86" s="741"/>
      <c r="F86" s="741"/>
      <c r="G86" s="741"/>
      <c r="H86" s="741"/>
      <c r="I86" s="741"/>
      <c r="J86" s="741"/>
      <c r="K86" s="741"/>
      <c r="L86" s="741"/>
      <c r="M86" s="741"/>
      <c r="N86" s="741"/>
    </row>
    <row r="87" spans="1:14" s="742" customFormat="1" ht="12.75">
      <c r="A87" s="815"/>
      <c r="B87" s="821" t="s">
        <v>1478</v>
      </c>
      <c r="C87" s="846"/>
      <c r="D87" s="847"/>
      <c r="E87" s="759"/>
      <c r="F87" s="760"/>
      <c r="G87" s="741"/>
      <c r="H87" s="741"/>
      <c r="I87" s="741"/>
      <c r="J87" s="741"/>
      <c r="K87" s="741"/>
      <c r="L87" s="741"/>
      <c r="M87" s="741"/>
      <c r="N87" s="741"/>
    </row>
    <row r="88" spans="1:14" s="742" customFormat="1">
      <c r="A88" s="815"/>
      <c r="B88" s="821" t="s">
        <v>672</v>
      </c>
      <c r="C88" s="848" t="s">
        <v>1</v>
      </c>
      <c r="D88" s="839">
        <v>57.5</v>
      </c>
      <c r="E88" s="745"/>
      <c r="F88" s="746">
        <f>E88*D88</f>
        <v>0</v>
      </c>
      <c r="G88" s="741"/>
      <c r="H88" s="741"/>
      <c r="I88" s="741"/>
      <c r="J88" s="741"/>
      <c r="K88" s="741"/>
      <c r="L88" s="741"/>
      <c r="M88" s="741"/>
      <c r="N88" s="741"/>
    </row>
    <row r="89" spans="1:14" s="742" customFormat="1">
      <c r="A89" s="827"/>
      <c r="B89" s="821" t="s">
        <v>878</v>
      </c>
      <c r="C89" s="848" t="s">
        <v>1</v>
      </c>
      <c r="D89" s="839">
        <v>125</v>
      </c>
      <c r="E89" s="745"/>
      <c r="F89" s="746">
        <f>E89*D89</f>
        <v>0</v>
      </c>
      <c r="G89" s="741"/>
      <c r="H89" s="741"/>
      <c r="I89" s="741"/>
      <c r="J89" s="741"/>
      <c r="K89" s="741"/>
      <c r="L89" s="741"/>
      <c r="M89" s="741"/>
      <c r="N89" s="741"/>
    </row>
    <row r="90" spans="1:14" s="742" customFormat="1" ht="35.25">
      <c r="A90" s="811" t="s">
        <v>1512</v>
      </c>
      <c r="B90" s="821" t="s">
        <v>1484</v>
      </c>
      <c r="C90" s="845"/>
      <c r="D90" s="841"/>
      <c r="E90" s="741"/>
      <c r="F90" s="741"/>
      <c r="G90" s="741"/>
      <c r="H90" s="741"/>
      <c r="I90" s="741"/>
      <c r="J90" s="741"/>
      <c r="K90" s="741"/>
      <c r="L90" s="741"/>
      <c r="M90" s="741"/>
      <c r="N90" s="741"/>
    </row>
    <row r="91" spans="1:14" s="742" customFormat="1" ht="12.75">
      <c r="A91" s="815"/>
      <c r="B91" s="821" t="s">
        <v>1478</v>
      </c>
      <c r="C91" s="867"/>
      <c r="D91" s="868"/>
      <c r="E91" s="769"/>
      <c r="F91" s="770"/>
      <c r="G91" s="741"/>
      <c r="H91" s="741"/>
      <c r="I91" s="741"/>
      <c r="J91" s="741"/>
      <c r="K91" s="741"/>
      <c r="L91" s="741"/>
      <c r="M91" s="741"/>
      <c r="N91" s="741"/>
    </row>
    <row r="92" spans="1:14" s="742" customFormat="1">
      <c r="A92" s="815"/>
      <c r="B92" s="821" t="s">
        <v>891</v>
      </c>
      <c r="C92" s="869"/>
      <c r="D92" s="870"/>
      <c r="E92" s="771"/>
      <c r="F92" s="772"/>
      <c r="G92" s="741"/>
      <c r="H92" s="741"/>
      <c r="I92" s="741"/>
      <c r="J92" s="741"/>
      <c r="K92" s="741"/>
      <c r="L92" s="741"/>
      <c r="M92" s="741"/>
      <c r="N92" s="741"/>
    </row>
    <row r="93" spans="1:14" s="742" customFormat="1" ht="12.75">
      <c r="A93" s="815"/>
      <c r="B93" s="821" t="s">
        <v>892</v>
      </c>
      <c r="C93" s="848" t="s">
        <v>1247</v>
      </c>
      <c r="D93" s="839">
        <v>122</v>
      </c>
      <c r="E93" s="745"/>
      <c r="F93" s="746">
        <f>E93*D93</f>
        <v>0</v>
      </c>
      <c r="G93" s="741"/>
      <c r="H93" s="741"/>
      <c r="I93" s="741"/>
      <c r="J93" s="741"/>
      <c r="K93" s="741"/>
      <c r="L93" s="741"/>
      <c r="M93" s="741"/>
      <c r="N93" s="741"/>
    </row>
    <row r="94" spans="1:14" s="742" customFormat="1" ht="12.75">
      <c r="A94" s="827"/>
      <c r="B94" s="821" t="s">
        <v>201</v>
      </c>
      <c r="C94" s="848" t="s">
        <v>1247</v>
      </c>
      <c r="D94" s="839">
        <v>521</v>
      </c>
      <c r="E94" s="745"/>
      <c r="F94" s="746">
        <f>E94*D94</f>
        <v>0</v>
      </c>
      <c r="G94" s="741"/>
      <c r="H94" s="741"/>
      <c r="I94" s="741"/>
      <c r="J94" s="741"/>
      <c r="K94" s="741"/>
      <c r="L94" s="741"/>
      <c r="M94" s="741"/>
      <c r="N94" s="741"/>
    </row>
    <row r="95" spans="1:14" s="742" customFormat="1" ht="22.5">
      <c r="A95" s="811" t="s">
        <v>1513</v>
      </c>
      <c r="B95" s="821" t="s">
        <v>208</v>
      </c>
      <c r="C95" s="845"/>
      <c r="D95" s="843"/>
      <c r="E95" s="741"/>
      <c r="F95" s="741"/>
      <c r="G95" s="741"/>
      <c r="H95" s="741"/>
      <c r="I95" s="741"/>
      <c r="J95" s="741"/>
      <c r="K95" s="741"/>
      <c r="L95" s="741"/>
      <c r="M95" s="741"/>
      <c r="N95" s="741"/>
    </row>
    <row r="96" spans="1:14" s="742" customFormat="1">
      <c r="A96" s="815"/>
      <c r="B96" s="821" t="s">
        <v>672</v>
      </c>
      <c r="C96" s="848" t="s">
        <v>1</v>
      </c>
      <c r="D96" s="839">
        <f>D26+D35+D39-D83-D88</f>
        <v>305.5</v>
      </c>
      <c r="E96" s="745"/>
      <c r="F96" s="746">
        <f>E96*D96</f>
        <v>0</v>
      </c>
      <c r="G96" s="741"/>
      <c r="H96" s="741"/>
      <c r="I96" s="741"/>
      <c r="J96" s="741"/>
      <c r="K96" s="741"/>
      <c r="L96" s="741"/>
      <c r="M96" s="741"/>
      <c r="N96" s="741"/>
    </row>
    <row r="97" spans="1:14" s="742" customFormat="1">
      <c r="A97" s="815"/>
      <c r="B97" s="821" t="s">
        <v>878</v>
      </c>
      <c r="C97" s="848" t="s">
        <v>1</v>
      </c>
      <c r="D97" s="839">
        <f>D28+D36+D40-D85-D89</f>
        <v>381</v>
      </c>
      <c r="E97" s="745"/>
      <c r="F97" s="746">
        <f>E97*D97</f>
        <v>0</v>
      </c>
      <c r="G97" s="741"/>
      <c r="H97" s="741"/>
      <c r="I97" s="741"/>
      <c r="J97" s="741"/>
      <c r="K97" s="741"/>
      <c r="L97" s="741"/>
      <c r="M97" s="741"/>
      <c r="N97" s="741"/>
    </row>
    <row r="98" spans="1:14" s="742" customFormat="1">
      <c r="A98" s="827"/>
      <c r="B98" s="821" t="s">
        <v>891</v>
      </c>
      <c r="C98" s="848" t="s">
        <v>1</v>
      </c>
      <c r="D98" s="839">
        <f>D43+D44-D93-D94</f>
        <v>835</v>
      </c>
      <c r="E98" s="745"/>
      <c r="F98" s="746">
        <f>E98*D98</f>
        <v>0</v>
      </c>
      <c r="G98" s="741"/>
      <c r="H98" s="741"/>
      <c r="I98" s="741"/>
      <c r="J98" s="741"/>
      <c r="K98" s="741"/>
      <c r="L98" s="741"/>
      <c r="M98" s="741"/>
      <c r="N98" s="741"/>
    </row>
    <row r="99" spans="1:14" s="742" customFormat="1" ht="12.75">
      <c r="A99" s="627" t="s">
        <v>1498</v>
      </c>
      <c r="B99" s="628" t="s">
        <v>1269</v>
      </c>
      <c r="C99" s="446"/>
      <c r="D99" s="446"/>
      <c r="E99" s="302"/>
      <c r="F99" s="303">
        <f>SUM(F19:F98)</f>
        <v>0</v>
      </c>
      <c r="G99" s="741"/>
      <c r="H99" s="741"/>
      <c r="I99" s="741"/>
      <c r="J99" s="741"/>
      <c r="K99" s="741"/>
      <c r="L99" s="741"/>
      <c r="M99" s="741"/>
      <c r="N99" s="741"/>
    </row>
    <row r="100" spans="1:14" s="742" customFormat="1">
      <c r="A100" s="748"/>
      <c r="B100" s="55"/>
      <c r="C100" s="740"/>
      <c r="D100" s="741"/>
      <c r="E100" s="773"/>
      <c r="F100" s="741"/>
      <c r="G100" s="741"/>
      <c r="H100" s="741"/>
      <c r="I100" s="741"/>
      <c r="J100" s="741"/>
      <c r="K100" s="741"/>
      <c r="L100" s="741"/>
      <c r="M100" s="741"/>
      <c r="N100" s="741"/>
    </row>
    <row r="101" spans="1:14" s="742" customFormat="1">
      <c r="A101" s="748"/>
      <c r="B101" s="766"/>
      <c r="C101" s="740"/>
      <c r="D101" s="741"/>
      <c r="E101" s="741"/>
      <c r="F101" s="741"/>
      <c r="G101" s="741"/>
      <c r="H101" s="741"/>
      <c r="I101" s="741"/>
      <c r="J101" s="741"/>
      <c r="K101" s="741"/>
      <c r="L101" s="741"/>
      <c r="M101" s="741"/>
      <c r="N101" s="741"/>
    </row>
    <row r="102" spans="1:14" s="774" customFormat="1" ht="12.75">
      <c r="A102" s="627" t="s">
        <v>1514</v>
      </c>
      <c r="B102" s="628" t="s">
        <v>243</v>
      </c>
      <c r="C102" s="446"/>
      <c r="D102" s="446"/>
      <c r="E102" s="302"/>
      <c r="F102" s="303"/>
      <c r="G102" s="741"/>
      <c r="H102" s="741"/>
      <c r="I102" s="773"/>
      <c r="J102" s="773"/>
      <c r="K102" s="773"/>
      <c r="L102" s="773"/>
      <c r="M102" s="773"/>
      <c r="N102" s="773"/>
    </row>
    <row r="103" spans="1:14" s="742" customFormat="1">
      <c r="A103" s="811" t="s">
        <v>1515</v>
      </c>
      <c r="B103" s="812" t="s">
        <v>896</v>
      </c>
      <c r="C103" s="814"/>
      <c r="D103" s="814"/>
      <c r="E103" s="741"/>
      <c r="F103" s="741"/>
      <c r="G103" s="741"/>
      <c r="H103" s="741"/>
      <c r="I103" s="741"/>
      <c r="J103" s="741"/>
      <c r="K103" s="741"/>
      <c r="L103" s="741"/>
      <c r="M103" s="741"/>
      <c r="N103" s="741"/>
    </row>
    <row r="104" spans="1:14" s="742" customFormat="1" ht="45">
      <c r="A104" s="815"/>
      <c r="B104" s="816" t="s">
        <v>753</v>
      </c>
      <c r="C104" s="814"/>
      <c r="D104" s="814"/>
      <c r="E104" s="741"/>
      <c r="F104" s="741"/>
      <c r="G104" s="741"/>
      <c r="H104" s="741"/>
      <c r="I104" s="741"/>
      <c r="J104" s="775"/>
      <c r="K104" s="741"/>
      <c r="L104" s="741"/>
      <c r="M104" s="741"/>
      <c r="N104" s="741"/>
    </row>
    <row r="105" spans="1:14" s="742" customFormat="1" ht="33.75">
      <c r="A105" s="815"/>
      <c r="B105" s="816" t="s">
        <v>209</v>
      </c>
      <c r="C105" s="814"/>
      <c r="D105" s="814"/>
      <c r="E105" s="741"/>
      <c r="F105" s="741"/>
      <c r="G105" s="741"/>
      <c r="H105" s="741"/>
      <c r="I105" s="741"/>
      <c r="J105" s="775"/>
      <c r="K105" s="741"/>
      <c r="L105" s="741"/>
      <c r="M105" s="741"/>
      <c r="N105" s="741"/>
    </row>
    <row r="106" spans="1:14" s="742" customFormat="1">
      <c r="A106" s="815"/>
      <c r="B106" s="816" t="s">
        <v>210</v>
      </c>
      <c r="C106" s="871"/>
      <c r="D106" s="814"/>
      <c r="E106" s="741"/>
      <c r="F106" s="741"/>
      <c r="G106" s="741"/>
      <c r="H106" s="741"/>
      <c r="I106" s="741"/>
      <c r="J106" s="775"/>
      <c r="K106" s="741"/>
      <c r="L106" s="741"/>
      <c r="M106" s="741"/>
      <c r="N106" s="741"/>
    </row>
    <row r="107" spans="1:14" s="742" customFormat="1">
      <c r="A107" s="815"/>
      <c r="B107" s="821" t="s">
        <v>889</v>
      </c>
      <c r="C107" s="872" t="s">
        <v>5</v>
      </c>
      <c r="D107" s="873">
        <v>18</v>
      </c>
      <c r="E107" s="745"/>
      <c r="F107" s="746">
        <f>E107*D107</f>
        <v>0</v>
      </c>
      <c r="G107" s="741"/>
      <c r="H107" s="741"/>
      <c r="I107" s="741"/>
      <c r="J107" s="775"/>
      <c r="K107" s="741"/>
      <c r="L107" s="741"/>
      <c r="M107" s="741"/>
      <c r="N107" s="741"/>
    </row>
    <row r="108" spans="1:14" s="742" customFormat="1">
      <c r="A108" s="827"/>
      <c r="B108" s="821" t="s">
        <v>897</v>
      </c>
      <c r="C108" s="872" t="s">
        <v>5</v>
      </c>
      <c r="D108" s="873">
        <v>34</v>
      </c>
      <c r="E108" s="745"/>
      <c r="F108" s="746">
        <f>E108*D108</f>
        <v>0</v>
      </c>
      <c r="G108" s="741"/>
      <c r="H108" s="741"/>
      <c r="I108" s="741"/>
      <c r="J108" s="775"/>
      <c r="K108" s="741"/>
      <c r="L108" s="741"/>
      <c r="M108" s="741"/>
      <c r="N108" s="741"/>
    </row>
    <row r="109" spans="1:14" s="742" customFormat="1" ht="22.5">
      <c r="A109" s="811" t="s">
        <v>1516</v>
      </c>
      <c r="B109" s="812" t="s">
        <v>898</v>
      </c>
      <c r="C109" s="814"/>
      <c r="D109" s="814"/>
      <c r="E109" s="741"/>
      <c r="F109" s="741"/>
      <c r="G109" s="741"/>
      <c r="H109" s="741"/>
      <c r="I109" s="741"/>
      <c r="J109" s="741"/>
      <c r="K109" s="741"/>
      <c r="L109" s="741"/>
      <c r="M109" s="741"/>
      <c r="N109" s="741"/>
    </row>
    <row r="110" spans="1:14" s="742" customFormat="1" ht="33.75">
      <c r="A110" s="815"/>
      <c r="B110" s="816" t="s">
        <v>899</v>
      </c>
      <c r="C110" s="814"/>
      <c r="D110" s="814"/>
      <c r="E110" s="741"/>
      <c r="F110" s="741"/>
      <c r="G110" s="741"/>
      <c r="H110" s="741"/>
      <c r="I110" s="741"/>
      <c r="J110" s="741"/>
      <c r="K110" s="741"/>
      <c r="L110" s="741"/>
      <c r="M110" s="741"/>
      <c r="N110" s="741"/>
    </row>
    <row r="111" spans="1:14" s="742" customFormat="1" ht="22.5">
      <c r="A111" s="815"/>
      <c r="B111" s="816" t="s">
        <v>211</v>
      </c>
      <c r="C111" s="814"/>
      <c r="D111" s="814"/>
      <c r="E111" s="741"/>
      <c r="F111" s="741"/>
      <c r="G111" s="741"/>
      <c r="H111" s="741"/>
      <c r="I111" s="741"/>
      <c r="J111" s="741"/>
      <c r="K111" s="741"/>
      <c r="L111" s="741"/>
      <c r="M111" s="741"/>
      <c r="N111" s="741"/>
    </row>
    <row r="112" spans="1:14" s="742" customFormat="1" ht="12.75">
      <c r="A112" s="815"/>
      <c r="B112" s="816" t="s">
        <v>1478</v>
      </c>
      <c r="C112" s="871"/>
      <c r="D112" s="814"/>
      <c r="E112" s="741"/>
      <c r="F112" s="741"/>
      <c r="G112" s="741"/>
      <c r="H112" s="741"/>
      <c r="I112" s="741"/>
      <c r="J112" s="741"/>
      <c r="K112" s="741"/>
      <c r="L112" s="741"/>
      <c r="M112" s="741"/>
      <c r="N112" s="741"/>
    </row>
    <row r="113" spans="1:14" s="742" customFormat="1">
      <c r="A113" s="815"/>
      <c r="B113" s="821" t="s">
        <v>672</v>
      </c>
      <c r="C113" s="872" t="s">
        <v>1</v>
      </c>
      <c r="D113" s="873">
        <v>18</v>
      </c>
      <c r="E113" s="745"/>
      <c r="F113" s="746">
        <f>E113*D113</f>
        <v>0</v>
      </c>
      <c r="G113" s="741"/>
      <c r="H113" s="741"/>
      <c r="I113" s="741"/>
      <c r="J113" s="741"/>
      <c r="K113" s="741"/>
      <c r="L113" s="741"/>
      <c r="M113" s="741"/>
      <c r="N113" s="741"/>
    </row>
    <row r="114" spans="1:14" s="742" customFormat="1">
      <c r="A114" s="827"/>
      <c r="B114" s="821" t="s">
        <v>878</v>
      </c>
      <c r="C114" s="872" t="s">
        <v>1</v>
      </c>
      <c r="D114" s="873">
        <v>39</v>
      </c>
      <c r="E114" s="745"/>
      <c r="F114" s="746">
        <f>E114*D114</f>
        <v>0</v>
      </c>
      <c r="G114" s="741"/>
      <c r="H114" s="741"/>
      <c r="I114" s="741"/>
      <c r="J114" s="741"/>
      <c r="K114" s="741"/>
      <c r="L114" s="741"/>
      <c r="M114" s="741"/>
      <c r="N114" s="741"/>
    </row>
    <row r="115" spans="1:14" s="742" customFormat="1" ht="22.5">
      <c r="A115" s="811" t="s">
        <v>1517</v>
      </c>
      <c r="B115" s="812" t="s">
        <v>674</v>
      </c>
      <c r="C115" s="845"/>
      <c r="D115" s="841"/>
      <c r="E115" s="741"/>
      <c r="F115" s="741"/>
      <c r="G115" s="741"/>
      <c r="H115" s="741"/>
      <c r="I115" s="741"/>
      <c r="J115" s="741"/>
      <c r="K115" s="741"/>
      <c r="L115" s="741"/>
      <c r="M115" s="741"/>
      <c r="N115" s="741"/>
    </row>
    <row r="116" spans="1:14" s="742" customFormat="1" ht="12.75">
      <c r="A116" s="815"/>
      <c r="B116" s="817" t="s">
        <v>1478</v>
      </c>
      <c r="C116" s="845"/>
      <c r="D116" s="841"/>
      <c r="E116" s="741"/>
      <c r="F116" s="741"/>
      <c r="G116" s="741"/>
      <c r="H116" s="741"/>
      <c r="I116" s="741"/>
      <c r="J116" s="741"/>
      <c r="K116" s="741"/>
      <c r="L116" s="741"/>
      <c r="M116" s="741"/>
      <c r="N116" s="741"/>
    </row>
    <row r="117" spans="1:14" s="742" customFormat="1">
      <c r="A117" s="815"/>
      <c r="B117" s="836" t="s">
        <v>672</v>
      </c>
      <c r="C117" s="825"/>
      <c r="D117" s="874"/>
      <c r="E117" s="743"/>
      <c r="F117" s="744"/>
      <c r="G117" s="741"/>
      <c r="H117" s="741"/>
      <c r="I117" s="741"/>
      <c r="J117" s="741"/>
      <c r="K117" s="741"/>
      <c r="L117" s="741"/>
      <c r="M117" s="741"/>
      <c r="N117" s="741"/>
    </row>
    <row r="118" spans="1:14" s="742" customFormat="1">
      <c r="A118" s="815"/>
      <c r="B118" s="824" t="s">
        <v>900</v>
      </c>
      <c r="C118" s="838" t="s">
        <v>1</v>
      </c>
      <c r="D118" s="839">
        <v>1.8</v>
      </c>
      <c r="E118" s="745"/>
      <c r="F118" s="746">
        <f>E118*D118</f>
        <v>0</v>
      </c>
      <c r="G118" s="741"/>
      <c r="H118" s="741"/>
      <c r="I118" s="741"/>
      <c r="J118" s="741"/>
      <c r="K118" s="741"/>
      <c r="L118" s="741"/>
      <c r="M118" s="741"/>
      <c r="N118" s="741"/>
    </row>
    <row r="119" spans="1:14" s="742" customFormat="1">
      <c r="A119" s="815"/>
      <c r="B119" s="818" t="s">
        <v>878</v>
      </c>
      <c r="C119" s="840"/>
      <c r="D119" s="841"/>
      <c r="E119" s="741"/>
      <c r="F119" s="741"/>
      <c r="G119" s="741"/>
      <c r="H119" s="741"/>
      <c r="I119" s="741"/>
      <c r="J119" s="741"/>
      <c r="K119" s="741"/>
      <c r="L119" s="741"/>
      <c r="M119" s="741"/>
      <c r="N119" s="741"/>
    </row>
    <row r="120" spans="1:14" s="742" customFormat="1">
      <c r="A120" s="827"/>
      <c r="B120" s="824" t="s">
        <v>901</v>
      </c>
      <c r="C120" s="838" t="s">
        <v>1</v>
      </c>
      <c r="D120" s="839">
        <v>2.6</v>
      </c>
      <c r="E120" s="745"/>
      <c r="F120" s="746">
        <f>E120*D120</f>
        <v>0</v>
      </c>
      <c r="G120" s="741"/>
      <c r="H120" s="741"/>
      <c r="I120" s="741"/>
      <c r="J120" s="741"/>
      <c r="K120" s="741"/>
      <c r="L120" s="741"/>
      <c r="M120" s="741"/>
      <c r="N120" s="741"/>
    </row>
    <row r="121" spans="1:14" s="742" customFormat="1" ht="78.75">
      <c r="A121" s="811" t="s">
        <v>1518</v>
      </c>
      <c r="B121" s="812" t="s">
        <v>902</v>
      </c>
      <c r="C121" s="875"/>
      <c r="D121" s="876"/>
      <c r="E121" s="750"/>
      <c r="F121" s="751"/>
      <c r="G121" s="741"/>
      <c r="H121" s="741"/>
      <c r="I121" s="741"/>
      <c r="J121" s="741"/>
      <c r="K121" s="741"/>
      <c r="L121" s="741"/>
      <c r="M121" s="741"/>
      <c r="N121" s="741"/>
    </row>
    <row r="122" spans="1:14" s="742" customFormat="1">
      <c r="A122" s="815"/>
      <c r="B122" s="816" t="s">
        <v>212</v>
      </c>
      <c r="C122" s="877"/>
      <c r="D122" s="878"/>
      <c r="E122" s="752"/>
      <c r="F122" s="753"/>
      <c r="G122" s="741"/>
      <c r="H122" s="741"/>
      <c r="I122" s="741"/>
      <c r="J122" s="741"/>
      <c r="K122" s="741"/>
      <c r="L122" s="741"/>
      <c r="M122" s="741"/>
      <c r="N122" s="741"/>
    </row>
    <row r="123" spans="1:14" s="742" customFormat="1">
      <c r="A123" s="815"/>
      <c r="B123" s="816" t="s">
        <v>213</v>
      </c>
      <c r="C123" s="877"/>
      <c r="D123" s="878"/>
      <c r="E123" s="752"/>
      <c r="F123" s="753"/>
      <c r="G123" s="741"/>
      <c r="H123" s="741"/>
      <c r="I123" s="741"/>
      <c r="J123" s="741"/>
      <c r="K123" s="741"/>
      <c r="L123" s="741"/>
      <c r="M123" s="741"/>
      <c r="N123" s="741"/>
    </row>
    <row r="124" spans="1:14" s="742" customFormat="1" ht="12.75">
      <c r="A124" s="815"/>
      <c r="B124" s="817" t="s">
        <v>1485</v>
      </c>
      <c r="C124" s="879"/>
      <c r="D124" s="880"/>
      <c r="E124" s="754"/>
      <c r="F124" s="755"/>
      <c r="G124" s="741"/>
      <c r="H124" s="741"/>
      <c r="I124" s="741"/>
      <c r="J124" s="741"/>
      <c r="K124" s="741"/>
      <c r="L124" s="741"/>
      <c r="M124" s="741"/>
      <c r="N124" s="741"/>
    </row>
    <row r="125" spans="1:14" s="742" customFormat="1">
      <c r="A125" s="815"/>
      <c r="B125" s="836" t="s">
        <v>672</v>
      </c>
      <c r="C125" s="881"/>
      <c r="D125" s="874"/>
      <c r="E125" s="743"/>
      <c r="F125" s="744"/>
      <c r="G125" s="741"/>
      <c r="H125" s="741"/>
      <c r="I125" s="741"/>
      <c r="J125" s="741"/>
      <c r="K125" s="741"/>
      <c r="L125" s="741"/>
      <c r="M125" s="741"/>
      <c r="N125" s="741"/>
    </row>
    <row r="126" spans="1:14" s="742" customFormat="1">
      <c r="A126" s="815"/>
      <c r="B126" s="824" t="s">
        <v>900</v>
      </c>
      <c r="C126" s="838" t="s">
        <v>1</v>
      </c>
      <c r="D126" s="839">
        <v>2.75</v>
      </c>
      <c r="E126" s="745"/>
      <c r="F126" s="746">
        <f>E126*D126</f>
        <v>0</v>
      </c>
      <c r="G126" s="741"/>
      <c r="H126" s="741"/>
      <c r="I126" s="741"/>
      <c r="J126" s="741"/>
      <c r="K126" s="741"/>
      <c r="L126" s="741"/>
      <c r="M126" s="741"/>
      <c r="N126" s="741"/>
    </row>
    <row r="127" spans="1:14" s="742" customFormat="1">
      <c r="A127" s="815"/>
      <c r="B127" s="818" t="s">
        <v>878</v>
      </c>
      <c r="C127" s="840"/>
      <c r="D127" s="841"/>
      <c r="E127" s="741"/>
      <c r="F127" s="741"/>
      <c r="G127" s="741"/>
      <c r="H127" s="741"/>
      <c r="I127" s="741"/>
      <c r="J127" s="741"/>
      <c r="K127" s="741"/>
      <c r="L127" s="741"/>
      <c r="M127" s="741"/>
      <c r="N127" s="741"/>
    </row>
    <row r="128" spans="1:14" s="742" customFormat="1">
      <c r="A128" s="827"/>
      <c r="B128" s="824" t="s">
        <v>901</v>
      </c>
      <c r="C128" s="838" t="s">
        <v>1</v>
      </c>
      <c r="D128" s="839">
        <v>4</v>
      </c>
      <c r="E128" s="745"/>
      <c r="F128" s="746">
        <f>E128*D128</f>
        <v>0</v>
      </c>
      <c r="G128" s="741"/>
      <c r="H128" s="741"/>
      <c r="I128" s="741"/>
      <c r="J128" s="741"/>
      <c r="K128" s="741"/>
      <c r="L128" s="741"/>
      <c r="M128" s="741"/>
      <c r="N128" s="741"/>
    </row>
    <row r="129" spans="1:14" s="742" customFormat="1" ht="22.5">
      <c r="A129" s="811" t="s">
        <v>1519</v>
      </c>
      <c r="B129" s="812" t="s">
        <v>214</v>
      </c>
      <c r="C129" s="882"/>
      <c r="D129" s="876"/>
      <c r="E129" s="750"/>
      <c r="F129" s="751"/>
      <c r="G129" s="741"/>
      <c r="H129" s="741"/>
      <c r="I129" s="741"/>
      <c r="J129" s="741"/>
      <c r="K129" s="741"/>
      <c r="L129" s="741"/>
      <c r="M129" s="741"/>
      <c r="N129" s="741"/>
    </row>
    <row r="130" spans="1:14" s="742" customFormat="1" ht="45">
      <c r="A130" s="815"/>
      <c r="B130" s="816" t="s">
        <v>215</v>
      </c>
      <c r="C130" s="883"/>
      <c r="D130" s="878"/>
      <c r="E130" s="752"/>
      <c r="F130" s="753"/>
      <c r="G130" s="741"/>
      <c r="H130" s="741"/>
      <c r="I130" s="741"/>
      <c r="J130" s="741"/>
      <c r="K130" s="741"/>
      <c r="L130" s="741"/>
      <c r="M130" s="741"/>
      <c r="N130" s="741"/>
    </row>
    <row r="131" spans="1:14" s="742" customFormat="1" ht="67.5">
      <c r="A131" s="815"/>
      <c r="B131" s="816" t="s">
        <v>216</v>
      </c>
      <c r="C131" s="883"/>
      <c r="D131" s="878"/>
      <c r="E131" s="752"/>
      <c r="F131" s="753"/>
      <c r="G131" s="741"/>
      <c r="H131" s="741"/>
      <c r="I131" s="741"/>
      <c r="J131" s="741"/>
      <c r="K131" s="741"/>
      <c r="L131" s="741"/>
      <c r="M131" s="741"/>
      <c r="N131" s="741"/>
    </row>
    <row r="132" spans="1:14" s="742" customFormat="1">
      <c r="A132" s="815"/>
      <c r="B132" s="816" t="s">
        <v>217</v>
      </c>
      <c r="C132" s="884"/>
      <c r="D132" s="878"/>
      <c r="E132" s="752"/>
      <c r="F132" s="753"/>
      <c r="G132" s="741"/>
      <c r="H132" s="741"/>
      <c r="I132" s="741"/>
      <c r="J132" s="741"/>
      <c r="K132" s="741"/>
      <c r="L132" s="741"/>
      <c r="M132" s="741"/>
      <c r="N132" s="741"/>
    </row>
    <row r="133" spans="1:14" s="742" customFormat="1">
      <c r="A133" s="815"/>
      <c r="B133" s="816" t="s">
        <v>218</v>
      </c>
      <c r="C133" s="884"/>
      <c r="D133" s="878"/>
      <c r="E133" s="752"/>
      <c r="F133" s="753"/>
      <c r="G133" s="741"/>
      <c r="H133" s="741"/>
      <c r="I133" s="741"/>
      <c r="J133" s="741"/>
      <c r="K133" s="741"/>
      <c r="L133" s="741"/>
      <c r="M133" s="741"/>
      <c r="N133" s="741"/>
    </row>
    <row r="134" spans="1:14" s="742" customFormat="1" ht="12.75">
      <c r="A134" s="815"/>
      <c r="B134" s="817" t="s">
        <v>1478</v>
      </c>
      <c r="C134" s="885"/>
      <c r="D134" s="880"/>
      <c r="E134" s="754"/>
      <c r="F134" s="755"/>
      <c r="G134" s="741"/>
      <c r="H134" s="741"/>
      <c r="I134" s="741"/>
      <c r="J134" s="741"/>
      <c r="K134" s="741"/>
      <c r="L134" s="741"/>
      <c r="M134" s="741"/>
      <c r="N134" s="741"/>
    </row>
    <row r="135" spans="1:14" s="742" customFormat="1">
      <c r="A135" s="815"/>
      <c r="B135" s="836" t="s">
        <v>672</v>
      </c>
      <c r="C135" s="845"/>
      <c r="D135" s="841"/>
      <c r="E135" s="741"/>
      <c r="F135" s="741"/>
      <c r="G135" s="741"/>
      <c r="H135" s="741"/>
      <c r="I135" s="741"/>
      <c r="J135" s="741"/>
      <c r="K135" s="741"/>
      <c r="L135" s="741"/>
      <c r="M135" s="741"/>
      <c r="N135" s="741"/>
    </row>
    <row r="136" spans="1:14" s="742" customFormat="1">
      <c r="A136" s="815"/>
      <c r="B136" s="824" t="s">
        <v>900</v>
      </c>
      <c r="C136" s="886" t="s">
        <v>1</v>
      </c>
      <c r="D136" s="839">
        <v>2.9</v>
      </c>
      <c r="E136" s="745"/>
      <c r="F136" s="746">
        <f>E136*D136</f>
        <v>0</v>
      </c>
      <c r="G136" s="741"/>
      <c r="H136" s="741"/>
      <c r="I136" s="741"/>
      <c r="J136" s="741"/>
      <c r="K136" s="741"/>
      <c r="L136" s="741"/>
      <c r="M136" s="741"/>
      <c r="N136" s="741"/>
    </row>
    <row r="137" spans="1:14" s="742" customFormat="1">
      <c r="A137" s="815"/>
      <c r="B137" s="818" t="s">
        <v>878</v>
      </c>
      <c r="C137" s="845"/>
      <c r="D137" s="841"/>
      <c r="E137" s="741"/>
      <c r="F137" s="741"/>
      <c r="G137" s="741"/>
      <c r="H137" s="741"/>
      <c r="I137" s="741"/>
      <c r="J137" s="741"/>
      <c r="K137" s="741"/>
      <c r="L137" s="741"/>
      <c r="M137" s="741"/>
      <c r="N137" s="741"/>
    </row>
    <row r="138" spans="1:14" s="742" customFormat="1">
      <c r="A138" s="827"/>
      <c r="B138" s="824" t="s">
        <v>901</v>
      </c>
      <c r="C138" s="886" t="s">
        <v>1</v>
      </c>
      <c r="D138" s="839">
        <v>4.2</v>
      </c>
      <c r="E138" s="745"/>
      <c r="F138" s="746">
        <f>E138*D138</f>
        <v>0</v>
      </c>
      <c r="G138" s="741"/>
      <c r="H138" s="741"/>
      <c r="I138" s="741"/>
      <c r="J138" s="741"/>
      <c r="K138" s="741"/>
      <c r="L138" s="741"/>
      <c r="M138" s="741"/>
      <c r="N138" s="741"/>
    </row>
    <row r="139" spans="1:14" s="742" customFormat="1" ht="22.5">
      <c r="A139" s="855" t="s">
        <v>1520</v>
      </c>
      <c r="B139" s="812" t="s">
        <v>1031</v>
      </c>
      <c r="C139" s="845"/>
      <c r="D139" s="841"/>
      <c r="E139" s="741"/>
      <c r="F139" s="741"/>
      <c r="G139" s="741"/>
      <c r="H139" s="741"/>
      <c r="I139" s="741"/>
      <c r="J139" s="741"/>
      <c r="K139" s="741"/>
      <c r="L139" s="741"/>
      <c r="M139" s="741"/>
      <c r="N139" s="741"/>
    </row>
    <row r="140" spans="1:14" s="742" customFormat="1" ht="12.75">
      <c r="A140" s="855"/>
      <c r="B140" s="817" t="s">
        <v>1478</v>
      </c>
      <c r="C140" s="842"/>
      <c r="D140" s="843"/>
      <c r="E140" s="741"/>
      <c r="F140" s="741"/>
      <c r="G140" s="741"/>
      <c r="H140" s="741"/>
      <c r="I140" s="741"/>
      <c r="J140" s="741"/>
      <c r="K140" s="741"/>
      <c r="L140" s="741"/>
      <c r="M140" s="741"/>
      <c r="N140" s="741"/>
    </row>
    <row r="141" spans="1:14" s="742" customFormat="1">
      <c r="A141" s="855"/>
      <c r="B141" s="818" t="s">
        <v>891</v>
      </c>
      <c r="C141" s="887" t="s">
        <v>1</v>
      </c>
      <c r="D141" s="839">
        <v>1.71</v>
      </c>
      <c r="E141" s="745"/>
      <c r="F141" s="746">
        <f>E141*D141</f>
        <v>0</v>
      </c>
      <c r="G141" s="741"/>
      <c r="H141" s="741"/>
      <c r="I141" s="741"/>
      <c r="J141" s="741"/>
      <c r="K141" s="741"/>
      <c r="L141" s="741"/>
      <c r="M141" s="741"/>
      <c r="N141" s="741"/>
    </row>
    <row r="142" spans="1:14" s="742" customFormat="1" ht="35.25">
      <c r="A142" s="888" t="s">
        <v>1521</v>
      </c>
      <c r="B142" s="812" t="s">
        <v>1486</v>
      </c>
      <c r="C142" s="889"/>
      <c r="D142" s="890"/>
      <c r="E142" s="776"/>
      <c r="F142" s="777"/>
      <c r="G142" s="778"/>
      <c r="H142" s="741"/>
      <c r="I142" s="741"/>
      <c r="J142" s="741"/>
      <c r="K142" s="741"/>
      <c r="L142" s="741"/>
      <c r="M142" s="741"/>
      <c r="N142" s="741"/>
    </row>
    <row r="143" spans="1:14" s="742" customFormat="1">
      <c r="A143" s="891"/>
      <c r="B143" s="892" t="s">
        <v>903</v>
      </c>
      <c r="C143" s="893"/>
      <c r="D143" s="894"/>
      <c r="E143" s="779"/>
      <c r="F143" s="780"/>
      <c r="G143" s="781"/>
      <c r="H143" s="741"/>
      <c r="I143" s="741"/>
      <c r="J143" s="741"/>
      <c r="K143" s="741"/>
      <c r="L143" s="741"/>
      <c r="M143" s="741"/>
      <c r="N143" s="741"/>
    </row>
    <row r="144" spans="1:14" s="742" customFormat="1" ht="12.75">
      <c r="A144" s="891"/>
      <c r="B144" s="895" t="s">
        <v>92</v>
      </c>
      <c r="C144" s="872" t="s">
        <v>1247</v>
      </c>
      <c r="D144" s="839">
        <v>27.45</v>
      </c>
      <c r="E144" s="745"/>
      <c r="F144" s="746">
        <f>E144*D144</f>
        <v>0</v>
      </c>
      <c r="G144" s="778"/>
      <c r="H144" s="741"/>
      <c r="I144" s="741"/>
      <c r="J144" s="741"/>
      <c r="K144" s="741"/>
      <c r="L144" s="741"/>
      <c r="M144" s="741"/>
      <c r="N144" s="741"/>
    </row>
    <row r="145" spans="1:14" s="742" customFormat="1" ht="12.75">
      <c r="A145" s="896"/>
      <c r="B145" s="895" t="s">
        <v>6</v>
      </c>
      <c r="C145" s="872" t="s">
        <v>1243</v>
      </c>
      <c r="D145" s="839">
        <v>74.14</v>
      </c>
      <c r="E145" s="745"/>
      <c r="F145" s="746">
        <f>E145*D145</f>
        <v>0</v>
      </c>
      <c r="G145" s="778"/>
      <c r="H145" s="741"/>
      <c r="I145" s="741"/>
      <c r="J145" s="741"/>
      <c r="K145" s="741"/>
      <c r="L145" s="741"/>
      <c r="M145" s="741"/>
      <c r="N145" s="741"/>
    </row>
    <row r="146" spans="1:14" s="742" customFormat="1" ht="112.5">
      <c r="A146" s="888" t="s">
        <v>1522</v>
      </c>
      <c r="B146" s="821" t="s">
        <v>1470</v>
      </c>
      <c r="C146" s="897"/>
      <c r="D146" s="898"/>
      <c r="E146" s="783"/>
      <c r="F146" s="784"/>
      <c r="G146" s="778"/>
      <c r="H146" s="741"/>
    </row>
    <row r="147" spans="1:14" s="742" customFormat="1">
      <c r="A147" s="891"/>
      <c r="B147" s="818" t="s">
        <v>903</v>
      </c>
      <c r="C147" s="899"/>
      <c r="D147" s="874"/>
      <c r="E147" s="743"/>
      <c r="F147" s="760"/>
      <c r="G147" s="781"/>
      <c r="H147" s="741"/>
    </row>
    <row r="148" spans="1:14" s="742" customFormat="1" ht="12.75">
      <c r="A148" s="891"/>
      <c r="B148" s="895" t="s">
        <v>92</v>
      </c>
      <c r="C148" s="848" t="s">
        <v>1247</v>
      </c>
      <c r="D148" s="839">
        <v>60.45</v>
      </c>
      <c r="E148" s="745"/>
      <c r="F148" s="746">
        <f>E148*D148</f>
        <v>0</v>
      </c>
      <c r="G148" s="741"/>
      <c r="H148" s="741"/>
    </row>
    <row r="149" spans="1:14" s="742" customFormat="1" ht="12.75">
      <c r="A149" s="891"/>
      <c r="B149" s="895" t="s">
        <v>6</v>
      </c>
      <c r="C149" s="848" t="s">
        <v>1243</v>
      </c>
      <c r="D149" s="839">
        <v>494.9</v>
      </c>
      <c r="E149" s="745"/>
      <c r="F149" s="746">
        <f>E149*D149</f>
        <v>0</v>
      </c>
      <c r="G149" s="741"/>
      <c r="H149" s="741"/>
    </row>
    <row r="150" spans="1:14" s="742" customFormat="1">
      <c r="A150" s="896"/>
      <c r="B150" s="895" t="s">
        <v>219</v>
      </c>
      <c r="C150" s="848" t="s">
        <v>5</v>
      </c>
      <c r="D150" s="900">
        <v>51</v>
      </c>
      <c r="E150" s="745"/>
      <c r="F150" s="746">
        <f>E150*D150</f>
        <v>0</v>
      </c>
      <c r="G150" s="741"/>
      <c r="H150" s="741"/>
    </row>
    <row r="151" spans="1:14" s="742" customFormat="1" ht="57.75">
      <c r="A151" s="888" t="s">
        <v>1523</v>
      </c>
      <c r="B151" s="821" t="s">
        <v>1487</v>
      </c>
      <c r="C151" s="845"/>
      <c r="D151" s="864"/>
      <c r="E151" s="785"/>
      <c r="F151" s="758"/>
      <c r="G151" s="741"/>
      <c r="H151" s="741"/>
    </row>
    <row r="152" spans="1:14" s="742" customFormat="1">
      <c r="A152" s="891"/>
      <c r="B152" s="901" t="s">
        <v>903</v>
      </c>
      <c r="C152" s="825"/>
      <c r="D152" s="902"/>
      <c r="E152" s="787"/>
      <c r="F152" s="788"/>
      <c r="G152" s="741"/>
      <c r="H152" s="741"/>
    </row>
    <row r="153" spans="1:14" s="742" customFormat="1" ht="12.75">
      <c r="A153" s="891"/>
      <c r="B153" s="903" t="s">
        <v>92</v>
      </c>
      <c r="C153" s="848" t="s">
        <v>1247</v>
      </c>
      <c r="D153" s="904">
        <v>40.799999999999997</v>
      </c>
      <c r="E153" s="745"/>
      <c r="F153" s="789">
        <f>E153*D153</f>
        <v>0</v>
      </c>
      <c r="G153" s="741"/>
      <c r="H153" s="741"/>
    </row>
    <row r="154" spans="1:14" s="742" customFormat="1" ht="12.75">
      <c r="A154" s="896"/>
      <c r="B154" s="903" t="s">
        <v>6</v>
      </c>
      <c r="C154" s="848" t="s">
        <v>1243</v>
      </c>
      <c r="D154" s="904">
        <v>120.5</v>
      </c>
      <c r="E154" s="745"/>
      <c r="F154" s="789">
        <f>E154*D154</f>
        <v>0</v>
      </c>
      <c r="G154" s="741"/>
      <c r="H154" s="741"/>
    </row>
    <row r="155" spans="1:14" s="742" customFormat="1" ht="33.75">
      <c r="A155" s="811" t="s">
        <v>1524</v>
      </c>
      <c r="B155" s="812" t="s">
        <v>817</v>
      </c>
      <c r="C155" s="845"/>
      <c r="D155" s="841"/>
      <c r="E155" s="741"/>
      <c r="F155" s="741"/>
      <c r="G155" s="741"/>
      <c r="H155" s="741"/>
      <c r="I155" s="741"/>
      <c r="J155" s="741"/>
      <c r="K155" s="741"/>
      <c r="L155" s="741"/>
      <c r="M155" s="741"/>
      <c r="N155" s="741"/>
    </row>
    <row r="156" spans="1:14" s="742" customFormat="1" ht="22.5">
      <c r="A156" s="815"/>
      <c r="B156" s="816" t="s">
        <v>904</v>
      </c>
      <c r="C156" s="842"/>
      <c r="D156" s="843"/>
      <c r="E156" s="741"/>
      <c r="F156" s="741"/>
      <c r="G156" s="741"/>
      <c r="H156" s="741"/>
      <c r="I156" s="741"/>
      <c r="J156" s="741"/>
      <c r="K156" s="741"/>
      <c r="L156" s="741"/>
      <c r="M156" s="741"/>
      <c r="N156" s="741"/>
    </row>
    <row r="157" spans="1:14" s="742" customFormat="1">
      <c r="A157" s="815"/>
      <c r="B157" s="852" t="s">
        <v>672</v>
      </c>
      <c r="C157" s="853" t="s">
        <v>2</v>
      </c>
      <c r="D157" s="823">
        <f xml:space="preserve"> ((D136+D126)*115)</f>
        <v>649.75</v>
      </c>
      <c r="E157" s="745"/>
      <c r="F157" s="746">
        <f>E157*D157</f>
        <v>0</v>
      </c>
      <c r="G157" s="741"/>
      <c r="H157" s="741"/>
      <c r="I157" s="741"/>
      <c r="J157" s="741"/>
      <c r="K157" s="741"/>
      <c r="L157" s="741"/>
      <c r="M157" s="741"/>
      <c r="N157" s="741"/>
    </row>
    <row r="158" spans="1:14" s="742" customFormat="1">
      <c r="A158" s="815"/>
      <c r="B158" s="852" t="s">
        <v>878</v>
      </c>
      <c r="C158" s="853" t="s">
        <v>2</v>
      </c>
      <c r="D158" s="823">
        <f>((D138+D128)*115)</f>
        <v>942.99999999999989</v>
      </c>
      <c r="E158" s="745"/>
      <c r="F158" s="746">
        <f>E158*D158</f>
        <v>0</v>
      </c>
      <c r="G158" s="741"/>
      <c r="H158" s="741"/>
      <c r="I158" s="741"/>
      <c r="J158" s="741"/>
      <c r="K158" s="741"/>
      <c r="L158" s="741"/>
      <c r="M158" s="741"/>
      <c r="N158" s="741"/>
    </row>
    <row r="159" spans="1:14" s="742" customFormat="1">
      <c r="A159" s="827"/>
      <c r="B159" s="852" t="s">
        <v>891</v>
      </c>
      <c r="C159" s="853" t="s">
        <v>2</v>
      </c>
      <c r="D159" s="823">
        <v>13100</v>
      </c>
      <c r="E159" s="745"/>
      <c r="F159" s="746">
        <f>E159*D159</f>
        <v>0</v>
      </c>
      <c r="G159" s="741"/>
      <c r="H159" s="741"/>
      <c r="I159" s="741"/>
      <c r="J159" s="741"/>
      <c r="K159" s="741"/>
      <c r="L159" s="741"/>
      <c r="M159" s="741"/>
      <c r="N159" s="741"/>
    </row>
    <row r="160" spans="1:14" s="742" customFormat="1" ht="12.75">
      <c r="A160" s="627" t="s">
        <v>1514</v>
      </c>
      <c r="B160" s="628" t="s">
        <v>0</v>
      </c>
      <c r="C160" s="446"/>
      <c r="D160" s="446"/>
      <c r="E160" s="302"/>
      <c r="F160" s="303">
        <f>SUM(F103:F159)</f>
        <v>0</v>
      </c>
      <c r="G160" s="741"/>
      <c r="H160" s="741"/>
      <c r="I160" s="741"/>
      <c r="J160" s="741"/>
      <c r="K160" s="741"/>
      <c r="L160" s="741"/>
      <c r="M160" s="741"/>
      <c r="N160" s="741"/>
    </row>
    <row r="161" spans="1:16" s="742" customFormat="1">
      <c r="A161" s="905"/>
      <c r="B161" s="906"/>
      <c r="C161" s="845"/>
      <c r="D161" s="841"/>
      <c r="E161" s="741"/>
      <c r="F161" s="741"/>
      <c r="G161" s="741"/>
      <c r="H161" s="741"/>
      <c r="I161" s="741"/>
      <c r="J161" s="741"/>
      <c r="K161" s="741"/>
      <c r="L161" s="741"/>
      <c r="M161" s="741"/>
      <c r="N161" s="741"/>
      <c r="P161" s="742">
        <f>N161*O161</f>
        <v>0</v>
      </c>
    </row>
    <row r="162" spans="1:16" s="774" customFormat="1" ht="12.75">
      <c r="A162" s="627" t="s">
        <v>1525</v>
      </c>
      <c r="B162" s="628" t="s">
        <v>905</v>
      </c>
      <c r="C162" s="446"/>
      <c r="D162" s="446"/>
      <c r="E162" s="302"/>
      <c r="F162" s="303"/>
      <c r="G162" s="773"/>
      <c r="H162" s="773"/>
      <c r="I162" s="773"/>
      <c r="J162" s="773"/>
      <c r="K162" s="773"/>
      <c r="L162" s="773"/>
      <c r="M162" s="773"/>
      <c r="N162" s="773"/>
    </row>
    <row r="163" spans="1:16" s="774" customFormat="1" ht="22.5">
      <c r="A163" s="811" t="s">
        <v>1526</v>
      </c>
      <c r="B163" s="812" t="s">
        <v>1471</v>
      </c>
      <c r="C163" s="907"/>
      <c r="D163" s="876"/>
      <c r="E163" s="750"/>
      <c r="F163" s="751"/>
      <c r="G163" s="773"/>
      <c r="H163" s="773"/>
      <c r="I163" s="773"/>
      <c r="J163" s="773"/>
      <c r="K163" s="773"/>
      <c r="L163" s="773"/>
      <c r="M163" s="773"/>
      <c r="N163" s="773"/>
    </row>
    <row r="164" spans="1:16" s="774" customFormat="1" ht="33.75">
      <c r="A164" s="815"/>
      <c r="B164" s="816" t="s">
        <v>221</v>
      </c>
      <c r="C164" s="884"/>
      <c r="D164" s="878"/>
      <c r="E164" s="752"/>
      <c r="F164" s="753"/>
      <c r="G164" s="773"/>
      <c r="H164" s="51"/>
      <c r="I164" s="773"/>
      <c r="J164" s="773"/>
      <c r="K164" s="773"/>
      <c r="L164" s="773"/>
      <c r="M164" s="773"/>
      <c r="N164" s="773"/>
    </row>
    <row r="165" spans="1:16" s="774" customFormat="1" ht="22.5">
      <c r="A165" s="815"/>
      <c r="B165" s="816" t="s">
        <v>222</v>
      </c>
      <c r="C165" s="884"/>
      <c r="D165" s="878"/>
      <c r="E165" s="752"/>
      <c r="F165" s="753"/>
      <c r="G165" s="773"/>
      <c r="H165" s="748"/>
      <c r="I165" s="773"/>
      <c r="J165" s="773"/>
      <c r="K165" s="773"/>
      <c r="L165" s="773"/>
      <c r="M165" s="773"/>
      <c r="N165" s="773"/>
    </row>
    <row r="166" spans="1:16" s="774" customFormat="1" ht="22.5">
      <c r="A166" s="815"/>
      <c r="B166" s="816" t="s">
        <v>223</v>
      </c>
      <c r="C166" s="908"/>
      <c r="D166" s="909"/>
      <c r="E166" s="752"/>
      <c r="F166" s="753"/>
      <c r="G166" s="773"/>
      <c r="H166" s="786"/>
      <c r="I166" s="773"/>
      <c r="J166" s="773"/>
      <c r="K166" s="773"/>
      <c r="L166" s="773"/>
      <c r="M166" s="773"/>
      <c r="N166" s="773"/>
    </row>
    <row r="167" spans="1:16" s="774" customFormat="1">
      <c r="A167" s="815"/>
      <c r="B167" s="833" t="s">
        <v>224</v>
      </c>
      <c r="C167" s="910"/>
      <c r="D167" s="911"/>
      <c r="E167" s="754"/>
      <c r="F167" s="755"/>
      <c r="G167" s="773"/>
      <c r="H167" s="748"/>
      <c r="I167" s="773"/>
      <c r="J167" s="773"/>
      <c r="K167" s="773"/>
      <c r="L167" s="773"/>
      <c r="M167" s="773"/>
      <c r="N167" s="773"/>
    </row>
    <row r="168" spans="1:16" s="774" customFormat="1">
      <c r="A168" s="815"/>
      <c r="B168" s="836" t="s">
        <v>672</v>
      </c>
      <c r="C168" s="912"/>
      <c r="D168" s="913"/>
      <c r="E168" s="790"/>
      <c r="F168" s="791"/>
      <c r="G168" s="773"/>
      <c r="H168" s="786"/>
      <c r="I168" s="773"/>
      <c r="J168" s="773"/>
      <c r="K168" s="773"/>
      <c r="L168" s="773"/>
      <c r="M168" s="773"/>
      <c r="N168" s="773"/>
    </row>
    <row r="169" spans="1:16" s="774" customFormat="1">
      <c r="A169" s="815"/>
      <c r="B169" s="824" t="s">
        <v>900</v>
      </c>
      <c r="C169" s="886" t="s">
        <v>5</v>
      </c>
      <c r="D169" s="823">
        <v>7</v>
      </c>
      <c r="E169" s="745"/>
      <c r="F169" s="746">
        <f>E169*D169</f>
        <v>0</v>
      </c>
      <c r="G169" s="773"/>
      <c r="H169" s="748"/>
      <c r="I169" s="773"/>
      <c r="J169" s="773"/>
      <c r="K169" s="773"/>
      <c r="L169" s="773"/>
      <c r="M169" s="773"/>
      <c r="N169" s="773"/>
    </row>
    <row r="170" spans="1:16" s="774" customFormat="1">
      <c r="A170" s="815"/>
      <c r="B170" s="818" t="s">
        <v>878</v>
      </c>
      <c r="C170" s="897"/>
      <c r="D170" s="841"/>
      <c r="E170" s="741"/>
      <c r="F170" s="741"/>
      <c r="G170" s="773"/>
      <c r="H170" s="786"/>
      <c r="I170" s="773"/>
      <c r="J170" s="773"/>
      <c r="K170" s="773"/>
      <c r="L170" s="773"/>
      <c r="M170" s="773"/>
      <c r="N170" s="773"/>
    </row>
    <row r="171" spans="1:16" s="774" customFormat="1">
      <c r="A171" s="827"/>
      <c r="B171" s="824" t="s">
        <v>901</v>
      </c>
      <c r="C171" s="886" t="s">
        <v>5</v>
      </c>
      <c r="D171" s="823">
        <v>10</v>
      </c>
      <c r="E171" s="745"/>
      <c r="F171" s="746">
        <f>E171*D171</f>
        <v>0</v>
      </c>
      <c r="G171" s="773"/>
      <c r="H171" s="748"/>
      <c r="I171" s="773"/>
      <c r="J171" s="773"/>
      <c r="K171" s="773"/>
      <c r="L171" s="773"/>
      <c r="M171" s="773"/>
      <c r="N171" s="773"/>
    </row>
    <row r="172" spans="1:16" s="774" customFormat="1" ht="22.5">
      <c r="A172" s="811" t="s">
        <v>1527</v>
      </c>
      <c r="B172" s="812" t="s">
        <v>225</v>
      </c>
      <c r="C172" s="907"/>
      <c r="D172" s="876"/>
      <c r="E172" s="750"/>
      <c r="F172" s="751"/>
      <c r="G172" s="773"/>
      <c r="H172" s="773"/>
      <c r="I172" s="773"/>
      <c r="J172" s="773"/>
      <c r="K172" s="773"/>
      <c r="L172" s="773"/>
      <c r="M172" s="773"/>
      <c r="N172" s="773"/>
    </row>
    <row r="173" spans="1:16" s="774" customFormat="1" ht="22.5">
      <c r="A173" s="815"/>
      <c r="B173" s="816" t="s">
        <v>226</v>
      </c>
      <c r="C173" s="884"/>
      <c r="D173" s="878"/>
      <c r="E173" s="752"/>
      <c r="F173" s="753"/>
      <c r="G173" s="773"/>
      <c r="H173" s="773"/>
      <c r="I173" s="773"/>
      <c r="J173" s="773"/>
      <c r="K173" s="773"/>
      <c r="L173" s="773"/>
      <c r="M173" s="773"/>
      <c r="N173" s="773"/>
    </row>
    <row r="174" spans="1:16" s="774" customFormat="1" ht="22.5">
      <c r="A174" s="815"/>
      <c r="B174" s="816" t="s">
        <v>223</v>
      </c>
      <c r="C174" s="884"/>
      <c r="D174" s="878"/>
      <c r="E174" s="752"/>
      <c r="F174" s="753"/>
      <c r="G174" s="773"/>
      <c r="H174" s="773"/>
      <c r="I174" s="773"/>
      <c r="J174" s="773"/>
      <c r="K174" s="773"/>
      <c r="L174" s="773"/>
      <c r="M174" s="773"/>
      <c r="N174" s="773"/>
    </row>
    <row r="175" spans="1:16" s="774" customFormat="1">
      <c r="A175" s="815"/>
      <c r="B175" s="816" t="s">
        <v>227</v>
      </c>
      <c r="C175" s="908"/>
      <c r="D175" s="909"/>
      <c r="E175" s="752"/>
      <c r="F175" s="753"/>
      <c r="G175" s="773"/>
      <c r="H175" s="773"/>
      <c r="I175" s="773"/>
      <c r="J175" s="773"/>
      <c r="K175" s="773"/>
      <c r="L175" s="773"/>
      <c r="M175" s="773"/>
      <c r="N175" s="773"/>
    </row>
    <row r="176" spans="1:16" s="774" customFormat="1">
      <c r="A176" s="815"/>
      <c r="B176" s="833" t="s">
        <v>228</v>
      </c>
      <c r="C176" s="910"/>
      <c r="D176" s="911"/>
      <c r="E176" s="754"/>
      <c r="F176" s="755"/>
      <c r="G176" s="773"/>
      <c r="H176" s="773"/>
      <c r="I176" s="773"/>
      <c r="J176" s="773"/>
      <c r="K176" s="773"/>
      <c r="L176" s="773"/>
      <c r="M176" s="773"/>
      <c r="N176" s="773"/>
    </row>
    <row r="177" spans="1:14" s="774" customFormat="1">
      <c r="A177" s="815"/>
      <c r="B177" s="836" t="s">
        <v>672</v>
      </c>
      <c r="C177" s="912"/>
      <c r="D177" s="914"/>
      <c r="E177" s="790"/>
      <c r="F177" s="791"/>
      <c r="G177" s="773"/>
      <c r="H177" s="773"/>
      <c r="I177" s="773"/>
      <c r="J177" s="773"/>
      <c r="K177" s="773"/>
      <c r="L177" s="773"/>
      <c r="M177" s="773"/>
      <c r="N177" s="773"/>
    </row>
    <row r="178" spans="1:14" s="774" customFormat="1">
      <c r="A178" s="815"/>
      <c r="B178" s="824" t="s">
        <v>900</v>
      </c>
      <c r="C178" s="886" t="s">
        <v>5</v>
      </c>
      <c r="D178" s="823">
        <v>7</v>
      </c>
      <c r="E178" s="745"/>
      <c r="F178" s="746">
        <f>E178*D178</f>
        <v>0</v>
      </c>
      <c r="G178" s="773"/>
      <c r="H178" s="773"/>
      <c r="I178" s="773"/>
      <c r="J178" s="773"/>
      <c r="K178" s="773"/>
      <c r="L178" s="773"/>
      <c r="M178" s="773"/>
      <c r="N178" s="773"/>
    </row>
    <row r="179" spans="1:14" s="774" customFormat="1">
      <c r="A179" s="815"/>
      <c r="B179" s="818" t="s">
        <v>878</v>
      </c>
      <c r="C179" s="897"/>
      <c r="D179" s="841"/>
      <c r="E179" s="741"/>
      <c r="F179" s="741"/>
      <c r="G179" s="773"/>
      <c r="H179" s="773"/>
      <c r="I179" s="773"/>
      <c r="J179" s="773"/>
      <c r="K179" s="773"/>
      <c r="L179" s="773"/>
      <c r="M179" s="773"/>
      <c r="N179" s="773"/>
    </row>
    <row r="180" spans="1:14" s="774" customFormat="1">
      <c r="A180" s="827"/>
      <c r="B180" s="824" t="s">
        <v>901</v>
      </c>
      <c r="C180" s="886" t="s">
        <v>5</v>
      </c>
      <c r="D180" s="823">
        <v>10</v>
      </c>
      <c r="E180" s="745"/>
      <c r="F180" s="746">
        <f>E180*D180</f>
        <v>0</v>
      </c>
      <c r="G180" s="773"/>
      <c r="H180" s="773"/>
      <c r="I180" s="773"/>
      <c r="J180" s="773"/>
      <c r="K180" s="773"/>
      <c r="L180" s="773"/>
      <c r="M180" s="773"/>
      <c r="N180" s="773"/>
    </row>
    <row r="181" spans="1:14" s="742" customFormat="1" ht="24">
      <c r="A181" s="811" t="s">
        <v>1528</v>
      </c>
      <c r="B181" s="862" t="s">
        <v>1488</v>
      </c>
      <c r="C181" s="842"/>
      <c r="D181" s="841"/>
      <c r="E181" s="741"/>
      <c r="F181" s="741"/>
      <c r="H181" s="741"/>
      <c r="I181" s="741"/>
      <c r="J181" s="741"/>
      <c r="K181" s="741"/>
    </row>
    <row r="182" spans="1:14" s="742" customFormat="1" ht="22.5">
      <c r="A182" s="815"/>
      <c r="B182" s="816" t="s">
        <v>229</v>
      </c>
      <c r="C182" s="845"/>
      <c r="D182" s="841"/>
      <c r="E182" s="741"/>
      <c r="F182" s="741"/>
      <c r="H182" s="741"/>
      <c r="I182" s="741"/>
      <c r="J182" s="741"/>
      <c r="K182" s="741"/>
    </row>
    <row r="183" spans="1:14" s="742" customFormat="1">
      <c r="A183" s="815"/>
      <c r="B183" s="915" t="s">
        <v>230</v>
      </c>
      <c r="C183" s="842"/>
      <c r="D183" s="843"/>
      <c r="E183" s="741"/>
      <c r="F183" s="741"/>
      <c r="H183" s="741"/>
      <c r="I183" s="741"/>
      <c r="J183" s="741"/>
      <c r="K183" s="741"/>
    </row>
    <row r="184" spans="1:14" s="742" customFormat="1">
      <c r="A184" s="815"/>
      <c r="B184" s="836" t="s">
        <v>672</v>
      </c>
      <c r="C184" s="916"/>
      <c r="D184" s="826"/>
      <c r="E184" s="743"/>
      <c r="F184" s="744"/>
      <c r="H184" s="741"/>
      <c r="I184" s="741"/>
      <c r="J184" s="741"/>
      <c r="K184" s="741"/>
    </row>
    <row r="185" spans="1:14" s="742" customFormat="1">
      <c r="A185" s="815"/>
      <c r="B185" s="917" t="s">
        <v>234</v>
      </c>
      <c r="C185" s="822" t="s">
        <v>673</v>
      </c>
      <c r="D185" s="839">
        <v>95</v>
      </c>
      <c r="E185" s="745"/>
      <c r="F185" s="746">
        <f>E185*D185</f>
        <v>0</v>
      </c>
      <c r="H185" s="741"/>
      <c r="I185" s="741"/>
      <c r="J185" s="741"/>
      <c r="K185" s="741"/>
    </row>
    <row r="186" spans="1:14" s="742" customFormat="1">
      <c r="A186" s="815"/>
      <c r="B186" s="917" t="s">
        <v>232</v>
      </c>
      <c r="C186" s="822" t="s">
        <v>673</v>
      </c>
      <c r="D186" s="839">
        <v>164</v>
      </c>
      <c r="E186" s="745"/>
      <c r="F186" s="746">
        <f>E186*D186</f>
        <v>0</v>
      </c>
      <c r="H186" s="741"/>
      <c r="I186" s="741"/>
      <c r="J186" s="741"/>
      <c r="K186" s="741"/>
    </row>
    <row r="187" spans="1:14" s="742" customFormat="1">
      <c r="A187" s="815"/>
      <c r="B187" s="818" t="s">
        <v>878</v>
      </c>
      <c r="C187" s="897"/>
      <c r="D187" s="841"/>
      <c r="E187" s="741"/>
      <c r="F187" s="741"/>
      <c r="H187" s="741"/>
      <c r="I187" s="741"/>
      <c r="J187" s="741"/>
      <c r="K187" s="741"/>
    </row>
    <row r="188" spans="1:14" s="742" customFormat="1">
      <c r="A188" s="815"/>
      <c r="B188" s="917" t="s">
        <v>234</v>
      </c>
      <c r="C188" s="918" t="s">
        <v>673</v>
      </c>
      <c r="D188" s="839">
        <v>210</v>
      </c>
      <c r="E188" s="745"/>
      <c r="F188" s="746">
        <f>E188*D188</f>
        <v>0</v>
      </c>
      <c r="G188" s="740"/>
      <c r="H188" s="741"/>
      <c r="I188" s="741"/>
      <c r="J188" s="741"/>
      <c r="K188" s="741"/>
    </row>
    <row r="189" spans="1:14" s="742" customFormat="1">
      <c r="A189" s="815"/>
      <c r="B189" s="917" t="s">
        <v>233</v>
      </c>
      <c r="C189" s="918" t="s">
        <v>673</v>
      </c>
      <c r="D189" s="839">
        <v>73</v>
      </c>
      <c r="E189" s="745"/>
      <c r="F189" s="746">
        <f>E189*D189</f>
        <v>0</v>
      </c>
      <c r="G189" s="740"/>
      <c r="H189" s="741"/>
      <c r="I189" s="741"/>
      <c r="J189" s="741"/>
      <c r="K189" s="741"/>
    </row>
    <row r="190" spans="1:14" s="742" customFormat="1">
      <c r="A190" s="827"/>
      <c r="B190" s="917" t="s">
        <v>231</v>
      </c>
      <c r="C190" s="918" t="s">
        <v>673</v>
      </c>
      <c r="D190" s="839">
        <v>20</v>
      </c>
      <c r="E190" s="745"/>
      <c r="F190" s="746">
        <f>E190*D190</f>
        <v>0</v>
      </c>
      <c r="G190" s="740"/>
      <c r="H190" s="741"/>
      <c r="I190" s="741"/>
      <c r="J190" s="741"/>
      <c r="K190" s="741"/>
    </row>
    <row r="191" spans="1:14" s="742" customFormat="1" ht="24">
      <c r="A191" s="811" t="s">
        <v>1529</v>
      </c>
      <c r="B191" s="862" t="s">
        <v>1489</v>
      </c>
      <c r="C191" s="842"/>
      <c r="D191" s="841"/>
      <c r="E191" s="741"/>
      <c r="F191" s="741"/>
      <c r="H191" s="741"/>
      <c r="I191" s="741"/>
      <c r="J191" s="741"/>
      <c r="K191" s="741"/>
    </row>
    <row r="192" spans="1:14" s="742" customFormat="1">
      <c r="A192" s="815"/>
      <c r="B192" s="816" t="s">
        <v>235</v>
      </c>
      <c r="C192" s="845"/>
      <c r="D192" s="841"/>
      <c r="E192" s="741"/>
      <c r="F192" s="741"/>
      <c r="H192" s="741"/>
      <c r="I192" s="741"/>
      <c r="J192" s="741"/>
      <c r="K192" s="741"/>
    </row>
    <row r="193" spans="1:14" s="742" customFormat="1" ht="22.5">
      <c r="A193" s="815"/>
      <c r="B193" s="915" t="s">
        <v>229</v>
      </c>
      <c r="C193" s="842"/>
      <c r="D193" s="843"/>
      <c r="E193" s="741"/>
      <c r="F193" s="741"/>
      <c r="H193" s="741"/>
      <c r="I193" s="741"/>
      <c r="J193" s="741"/>
      <c r="K193" s="741"/>
    </row>
    <row r="194" spans="1:14" s="742" customFormat="1">
      <c r="A194" s="815"/>
      <c r="B194" s="836" t="s">
        <v>230</v>
      </c>
      <c r="C194" s="916"/>
      <c r="D194" s="826"/>
      <c r="E194" s="743"/>
      <c r="F194" s="744"/>
      <c r="H194" s="741"/>
      <c r="I194" s="741"/>
      <c r="J194" s="741"/>
      <c r="K194" s="741"/>
    </row>
    <row r="195" spans="1:14" s="742" customFormat="1">
      <c r="A195" s="815"/>
      <c r="B195" s="917" t="s">
        <v>672</v>
      </c>
      <c r="C195" s="822"/>
      <c r="D195" s="839"/>
      <c r="E195" s="792"/>
      <c r="F195" s="746"/>
      <c r="H195" s="741"/>
      <c r="I195" s="741"/>
      <c r="J195" s="741"/>
      <c r="K195" s="741"/>
    </row>
    <row r="196" spans="1:14" s="742" customFormat="1">
      <c r="A196" s="815"/>
      <c r="B196" s="917" t="s">
        <v>234</v>
      </c>
      <c r="C196" s="822" t="s">
        <v>673</v>
      </c>
      <c r="D196" s="839">
        <v>95</v>
      </c>
      <c r="E196" s="745"/>
      <c r="F196" s="746">
        <f>E196*D196</f>
        <v>0</v>
      </c>
      <c r="H196" s="741"/>
      <c r="I196" s="741"/>
      <c r="J196" s="741"/>
      <c r="K196" s="741"/>
    </row>
    <row r="197" spans="1:14" s="742" customFormat="1">
      <c r="A197" s="815"/>
      <c r="B197" s="818" t="s">
        <v>232</v>
      </c>
      <c r="C197" s="822" t="s">
        <v>673</v>
      </c>
      <c r="D197" s="841">
        <v>164</v>
      </c>
      <c r="E197" s="745"/>
      <c r="F197" s="741">
        <f>E197*D197</f>
        <v>0</v>
      </c>
      <c r="H197" s="741"/>
      <c r="I197" s="741"/>
      <c r="J197" s="741"/>
      <c r="K197" s="741"/>
    </row>
    <row r="198" spans="1:14" s="742" customFormat="1">
      <c r="A198" s="815"/>
      <c r="B198" s="917" t="s">
        <v>878</v>
      </c>
      <c r="C198" s="919"/>
      <c r="D198" s="920"/>
      <c r="E198" s="793"/>
      <c r="F198" s="794"/>
      <c r="H198" s="741"/>
      <c r="I198" s="741"/>
      <c r="J198" s="741"/>
      <c r="K198" s="741"/>
    </row>
    <row r="199" spans="1:14" s="742" customFormat="1">
      <c r="A199" s="815"/>
      <c r="B199" s="917" t="s">
        <v>234</v>
      </c>
      <c r="C199" s="918" t="s">
        <v>673</v>
      </c>
      <c r="D199" s="839">
        <v>210</v>
      </c>
      <c r="E199" s="745"/>
      <c r="F199" s="746">
        <f>E199*D199</f>
        <v>0</v>
      </c>
      <c r="H199" s="741"/>
      <c r="I199" s="741"/>
      <c r="J199" s="741"/>
      <c r="K199" s="741"/>
    </row>
    <row r="200" spans="1:14" s="742" customFormat="1">
      <c r="A200" s="815"/>
      <c r="B200" s="917" t="s">
        <v>233</v>
      </c>
      <c r="C200" s="918" t="s">
        <v>673</v>
      </c>
      <c r="D200" s="839">
        <v>73</v>
      </c>
      <c r="E200" s="745"/>
      <c r="F200" s="746">
        <f>E200*D200</f>
        <v>0</v>
      </c>
      <c r="H200" s="741"/>
      <c r="I200" s="741"/>
      <c r="J200" s="741"/>
      <c r="K200" s="741"/>
    </row>
    <row r="201" spans="1:14" s="742" customFormat="1">
      <c r="A201" s="827"/>
      <c r="B201" s="917" t="s">
        <v>231</v>
      </c>
      <c r="C201" s="918" t="s">
        <v>673</v>
      </c>
      <c r="D201" s="839">
        <v>20</v>
      </c>
      <c r="E201" s="745"/>
      <c r="F201" s="746">
        <f>E201*D201</f>
        <v>0</v>
      </c>
      <c r="H201" s="741"/>
      <c r="I201" s="741"/>
      <c r="J201" s="741"/>
      <c r="K201" s="741"/>
    </row>
    <row r="202" spans="1:14" s="742" customFormat="1" ht="35.25">
      <c r="A202" s="811" t="s">
        <v>1530</v>
      </c>
      <c r="B202" s="862" t="s">
        <v>1490</v>
      </c>
      <c r="C202" s="921"/>
      <c r="D202" s="876"/>
      <c r="E202" s="750"/>
      <c r="F202" s="751"/>
      <c r="G202" s="741"/>
      <c r="H202" s="741"/>
      <c r="I202" s="741"/>
      <c r="J202" s="741"/>
      <c r="K202" s="741"/>
      <c r="L202" s="741"/>
      <c r="M202" s="741"/>
      <c r="N202" s="741"/>
    </row>
    <row r="203" spans="1:14" s="742" customFormat="1">
      <c r="A203" s="815"/>
      <c r="B203" s="865" t="s">
        <v>236</v>
      </c>
      <c r="C203" s="908"/>
      <c r="D203" s="878"/>
      <c r="E203" s="752"/>
      <c r="F203" s="753"/>
      <c r="G203" s="741"/>
      <c r="H203" s="741"/>
      <c r="I203" s="741"/>
      <c r="J203" s="741"/>
      <c r="K203" s="741"/>
      <c r="L203" s="741"/>
      <c r="M203" s="741"/>
      <c r="N203" s="741"/>
    </row>
    <row r="204" spans="1:14" s="742" customFormat="1" ht="22.5">
      <c r="A204" s="815"/>
      <c r="B204" s="816" t="s">
        <v>229</v>
      </c>
      <c r="C204" s="884"/>
      <c r="D204" s="878"/>
      <c r="E204" s="752"/>
      <c r="F204" s="753"/>
      <c r="G204" s="741"/>
      <c r="H204" s="741"/>
      <c r="I204" s="741"/>
      <c r="J204" s="741"/>
      <c r="K204" s="741"/>
      <c r="L204" s="741"/>
      <c r="M204" s="741"/>
      <c r="N204" s="741"/>
    </row>
    <row r="205" spans="1:14" s="742" customFormat="1">
      <c r="A205" s="815"/>
      <c r="B205" s="915" t="s">
        <v>230</v>
      </c>
      <c r="C205" s="910"/>
      <c r="D205" s="911"/>
      <c r="E205" s="754"/>
      <c r="F205" s="755"/>
      <c r="G205" s="741"/>
      <c r="H205" s="741"/>
      <c r="I205" s="741"/>
      <c r="J205" s="741"/>
      <c r="K205" s="741"/>
      <c r="L205" s="741"/>
      <c r="M205" s="741"/>
      <c r="N205" s="741"/>
    </row>
    <row r="206" spans="1:14" s="742" customFormat="1">
      <c r="A206" s="815"/>
      <c r="B206" s="818" t="s">
        <v>672</v>
      </c>
      <c r="C206" s="899"/>
      <c r="D206" s="874"/>
      <c r="E206" s="743"/>
      <c r="F206" s="744"/>
      <c r="G206" s="741"/>
      <c r="H206" s="795"/>
      <c r="I206" s="757"/>
      <c r="J206" s="740"/>
      <c r="K206" s="741"/>
      <c r="L206" s="741"/>
      <c r="M206" s="741"/>
      <c r="N206" s="741"/>
    </row>
    <row r="207" spans="1:14" s="742" customFormat="1">
      <c r="A207" s="815"/>
      <c r="B207" s="824" t="s">
        <v>877</v>
      </c>
      <c r="C207" s="918" t="s">
        <v>673</v>
      </c>
      <c r="D207" s="823">
        <v>188</v>
      </c>
      <c r="E207" s="745"/>
      <c r="F207" s="746">
        <f>E207*D207</f>
        <v>0</v>
      </c>
      <c r="G207" s="741"/>
      <c r="H207" s="766"/>
      <c r="I207" s="782"/>
      <c r="J207" s="796"/>
      <c r="K207" s="741"/>
      <c r="L207" s="741"/>
      <c r="M207" s="741"/>
      <c r="N207" s="741"/>
    </row>
    <row r="208" spans="1:14" s="742" customFormat="1">
      <c r="A208" s="815"/>
      <c r="B208" s="818" t="s">
        <v>878</v>
      </c>
      <c r="C208" s="922"/>
      <c r="D208" s="911"/>
      <c r="E208" s="754"/>
      <c r="F208" s="755"/>
      <c r="G208" s="741"/>
      <c r="H208" s="748"/>
      <c r="I208" s="782"/>
      <c r="J208" s="741"/>
      <c r="K208" s="741"/>
      <c r="L208" s="741"/>
      <c r="M208" s="741"/>
      <c r="N208" s="741"/>
    </row>
    <row r="209" spans="1:14" s="742" customFormat="1">
      <c r="A209" s="815"/>
      <c r="B209" s="824" t="s">
        <v>880</v>
      </c>
      <c r="C209" s="918" t="s">
        <v>673</v>
      </c>
      <c r="D209" s="823">
        <v>199</v>
      </c>
      <c r="E209" s="745"/>
      <c r="F209" s="746">
        <f>E209*D209</f>
        <v>0</v>
      </c>
      <c r="G209" s="741"/>
      <c r="H209" s="748"/>
      <c r="I209" s="782"/>
      <c r="J209" s="741"/>
      <c r="K209" s="741"/>
      <c r="L209" s="741"/>
      <c r="M209" s="741"/>
      <c r="N209" s="741"/>
    </row>
    <row r="210" spans="1:14" s="742" customFormat="1">
      <c r="A210" s="827"/>
      <c r="B210" s="824" t="s">
        <v>882</v>
      </c>
      <c r="C210" s="918" t="s">
        <v>673</v>
      </c>
      <c r="D210" s="823">
        <v>208</v>
      </c>
      <c r="E210" s="745"/>
      <c r="F210" s="746">
        <f>E210*D210</f>
        <v>0</v>
      </c>
      <c r="G210" s="747"/>
      <c r="H210" s="748"/>
      <c r="I210" s="782"/>
      <c r="J210" s="741"/>
      <c r="K210" s="741"/>
      <c r="L210" s="741"/>
      <c r="M210" s="741"/>
      <c r="N210" s="741"/>
    </row>
    <row r="211" spans="1:14" s="742" customFormat="1" ht="35.25">
      <c r="A211" s="811" t="s">
        <v>1531</v>
      </c>
      <c r="B211" s="862" t="s">
        <v>1491</v>
      </c>
      <c r="C211" s="921"/>
      <c r="D211" s="876"/>
      <c r="E211" s="750"/>
      <c r="F211" s="751"/>
      <c r="G211" s="741"/>
      <c r="H211" s="741"/>
      <c r="I211" s="741"/>
      <c r="J211" s="741"/>
      <c r="K211" s="741"/>
      <c r="L211" s="741"/>
      <c r="M211" s="741"/>
      <c r="N211" s="741"/>
    </row>
    <row r="212" spans="1:14" s="742" customFormat="1" ht="22.5">
      <c r="A212" s="815"/>
      <c r="B212" s="865" t="s">
        <v>237</v>
      </c>
      <c r="C212" s="908"/>
      <c r="D212" s="878"/>
      <c r="E212" s="752"/>
      <c r="F212" s="753"/>
      <c r="G212" s="741"/>
      <c r="H212" s="741"/>
      <c r="I212" s="741"/>
      <c r="J212" s="741"/>
      <c r="K212" s="741"/>
      <c r="L212" s="741"/>
      <c r="M212" s="741"/>
      <c r="N212" s="741"/>
    </row>
    <row r="213" spans="1:14" s="742" customFormat="1" ht="22.5">
      <c r="A213" s="815"/>
      <c r="B213" s="816" t="s">
        <v>229</v>
      </c>
      <c r="C213" s="884"/>
      <c r="D213" s="878"/>
      <c r="E213" s="752"/>
      <c r="F213" s="753"/>
      <c r="G213" s="741"/>
      <c r="H213" s="741"/>
      <c r="I213" s="741"/>
      <c r="J213" s="741"/>
      <c r="K213" s="741"/>
      <c r="L213" s="741"/>
      <c r="M213" s="741"/>
      <c r="N213" s="741"/>
    </row>
    <row r="214" spans="1:14" s="742" customFormat="1">
      <c r="A214" s="815"/>
      <c r="B214" s="915" t="s">
        <v>230</v>
      </c>
      <c r="C214" s="910"/>
      <c r="D214" s="911"/>
      <c r="E214" s="754"/>
      <c r="F214" s="755"/>
      <c r="G214" s="741"/>
      <c r="H214" s="741"/>
      <c r="I214" s="741"/>
      <c r="J214" s="741"/>
      <c r="K214" s="741"/>
      <c r="L214" s="741"/>
      <c r="M214" s="741"/>
      <c r="N214" s="741"/>
    </row>
    <row r="215" spans="1:14" s="742" customFormat="1">
      <c r="A215" s="815"/>
      <c r="B215" s="818" t="s">
        <v>672</v>
      </c>
      <c r="C215" s="899"/>
      <c r="D215" s="874"/>
      <c r="E215" s="743"/>
      <c r="F215" s="744"/>
      <c r="G215" s="741"/>
      <c r="H215" s="741"/>
      <c r="I215" s="741"/>
      <c r="J215" s="741"/>
      <c r="K215" s="741"/>
      <c r="L215" s="741"/>
      <c r="M215" s="741"/>
      <c r="N215" s="741"/>
    </row>
    <row r="216" spans="1:14" s="742" customFormat="1">
      <c r="A216" s="815"/>
      <c r="B216" s="824" t="s">
        <v>877</v>
      </c>
      <c r="C216" s="918" t="s">
        <v>673</v>
      </c>
      <c r="D216" s="823">
        <f>D207</f>
        <v>188</v>
      </c>
      <c r="E216" s="745"/>
      <c r="F216" s="746">
        <f>E216*D216</f>
        <v>0</v>
      </c>
      <c r="G216" s="741"/>
      <c r="H216" s="741"/>
      <c r="I216" s="741"/>
      <c r="J216" s="741"/>
      <c r="K216" s="741"/>
      <c r="L216" s="741"/>
      <c r="M216" s="741"/>
      <c r="N216" s="741"/>
    </row>
    <row r="217" spans="1:14" s="742" customFormat="1">
      <c r="A217" s="815"/>
      <c r="B217" s="818" t="s">
        <v>878</v>
      </c>
      <c r="C217" s="922"/>
      <c r="D217" s="911"/>
      <c r="E217" s="754"/>
      <c r="F217" s="755"/>
      <c r="G217" s="741"/>
      <c r="H217" s="741"/>
      <c r="I217" s="741"/>
      <c r="J217" s="741"/>
      <c r="K217" s="741"/>
      <c r="L217" s="741"/>
      <c r="M217" s="741"/>
      <c r="N217" s="741"/>
    </row>
    <row r="218" spans="1:14" s="742" customFormat="1">
      <c r="A218" s="815"/>
      <c r="B218" s="824" t="s">
        <v>880</v>
      </c>
      <c r="C218" s="918" t="s">
        <v>673</v>
      </c>
      <c r="D218" s="823">
        <f>D209</f>
        <v>199</v>
      </c>
      <c r="E218" s="745"/>
      <c r="F218" s="746">
        <f>E218*D218</f>
        <v>0</v>
      </c>
      <c r="G218" s="741"/>
      <c r="H218" s="741"/>
      <c r="I218" s="741"/>
      <c r="J218" s="741"/>
      <c r="K218" s="741"/>
      <c r="L218" s="741"/>
      <c r="M218" s="741"/>
      <c r="N218" s="741"/>
    </row>
    <row r="219" spans="1:14" s="742" customFormat="1">
      <c r="A219" s="827"/>
      <c r="B219" s="824" t="s">
        <v>882</v>
      </c>
      <c r="C219" s="918" t="s">
        <v>673</v>
      </c>
      <c r="D219" s="823">
        <f>D210</f>
        <v>208</v>
      </c>
      <c r="E219" s="745"/>
      <c r="F219" s="746">
        <f>E219*D219</f>
        <v>0</v>
      </c>
      <c r="G219" s="741"/>
      <c r="H219" s="741"/>
      <c r="I219" s="741"/>
      <c r="J219" s="741"/>
      <c r="K219" s="741"/>
      <c r="L219" s="741"/>
      <c r="M219" s="741"/>
      <c r="N219" s="741"/>
    </row>
    <row r="220" spans="1:14" s="742" customFormat="1" ht="56.25">
      <c r="A220" s="811" t="s">
        <v>1532</v>
      </c>
      <c r="B220" s="812" t="s">
        <v>1030</v>
      </c>
      <c r="C220" s="923"/>
      <c r="D220" s="924"/>
      <c r="E220" s="743"/>
      <c r="F220" s="744"/>
      <c r="G220" s="741"/>
      <c r="H220" s="741"/>
      <c r="I220" s="741"/>
      <c r="J220" s="741"/>
      <c r="K220" s="741"/>
      <c r="L220" s="741"/>
      <c r="M220" s="741"/>
      <c r="N220" s="741"/>
    </row>
    <row r="221" spans="1:14" s="742" customFormat="1">
      <c r="A221" s="815"/>
      <c r="B221" s="925" t="s">
        <v>754</v>
      </c>
      <c r="C221" s="918" t="s">
        <v>5</v>
      </c>
      <c r="D221" s="904">
        <v>1</v>
      </c>
      <c r="E221" s="745"/>
      <c r="F221" s="746">
        <f>D221*E221</f>
        <v>0</v>
      </c>
      <c r="G221" s="741"/>
      <c r="H221" s="741"/>
      <c r="I221" s="741"/>
      <c r="J221" s="741"/>
      <c r="K221" s="741"/>
      <c r="L221" s="741"/>
      <c r="M221" s="741"/>
      <c r="N221" s="741"/>
    </row>
    <row r="222" spans="1:14" s="742" customFormat="1" ht="22.5">
      <c r="A222" s="815"/>
      <c r="B222" s="926" t="s">
        <v>1492</v>
      </c>
      <c r="C222" s="907"/>
      <c r="D222" s="876"/>
      <c r="E222" s="750"/>
      <c r="F222" s="751"/>
      <c r="G222" s="741"/>
      <c r="H222" s="741"/>
      <c r="I222" s="741"/>
      <c r="J222" s="741"/>
      <c r="K222" s="741"/>
      <c r="L222" s="741"/>
      <c r="M222" s="741"/>
      <c r="N222" s="741"/>
    </row>
    <row r="223" spans="1:14" s="742" customFormat="1" ht="78.75">
      <c r="A223" s="827"/>
      <c r="B223" s="817" t="s">
        <v>906</v>
      </c>
      <c r="C223" s="885"/>
      <c r="D223" s="911"/>
      <c r="E223" s="754"/>
      <c r="F223" s="755"/>
      <c r="G223" s="741"/>
      <c r="H223" s="741"/>
      <c r="I223" s="741"/>
      <c r="J223" s="741"/>
      <c r="K223" s="741"/>
      <c r="L223" s="741"/>
      <c r="M223" s="741"/>
      <c r="N223" s="741"/>
    </row>
    <row r="224" spans="1:14" s="742" customFormat="1" ht="12.75">
      <c r="A224" s="627" t="s">
        <v>1525</v>
      </c>
      <c r="B224" s="628" t="s">
        <v>1533</v>
      </c>
      <c r="C224" s="446"/>
      <c r="D224" s="446"/>
      <c r="E224" s="302"/>
      <c r="F224" s="303">
        <f>SUM(F163:F223)</f>
        <v>0</v>
      </c>
      <c r="G224" s="741"/>
      <c r="H224" s="741"/>
      <c r="I224" s="741"/>
      <c r="J224" s="741"/>
      <c r="K224" s="741"/>
      <c r="L224" s="741"/>
      <c r="M224" s="741"/>
      <c r="N224" s="741"/>
    </row>
    <row r="225" spans="1:14" s="742" customFormat="1">
      <c r="A225" s="905"/>
      <c r="B225" s="927"/>
      <c r="C225" s="813"/>
      <c r="D225" s="814"/>
      <c r="E225" s="741"/>
      <c r="F225" s="741"/>
      <c r="G225" s="741"/>
      <c r="H225" s="741"/>
      <c r="I225" s="741"/>
      <c r="J225" s="741"/>
      <c r="K225" s="741"/>
      <c r="L225" s="741"/>
      <c r="M225" s="741"/>
      <c r="N225" s="741"/>
    </row>
    <row r="226" spans="1:14" s="774" customFormat="1" ht="12.75">
      <c r="A226" s="627" t="s">
        <v>1534</v>
      </c>
      <c r="B226" s="628" t="s">
        <v>155</v>
      </c>
      <c r="C226" s="446"/>
      <c r="D226" s="446"/>
      <c r="E226" s="302"/>
      <c r="F226" s="303"/>
      <c r="G226" s="773"/>
      <c r="H226" s="773"/>
      <c r="I226" s="773"/>
      <c r="J226" s="773"/>
      <c r="K226" s="773"/>
      <c r="L226" s="773"/>
      <c r="M226" s="773"/>
      <c r="N226" s="773"/>
    </row>
    <row r="227" spans="1:14" s="742" customFormat="1">
      <c r="A227" s="905"/>
      <c r="B227" s="905"/>
      <c r="C227" s="814"/>
      <c r="D227" s="814"/>
      <c r="E227" s="741"/>
      <c r="F227" s="741"/>
      <c r="G227" s="741"/>
      <c r="H227" s="741"/>
      <c r="I227" s="741"/>
      <c r="J227" s="741"/>
      <c r="K227" s="741"/>
      <c r="L227" s="741"/>
      <c r="M227" s="741"/>
      <c r="N227" s="741"/>
    </row>
    <row r="228" spans="1:14" s="742" customFormat="1" ht="56.25">
      <c r="A228" s="811" t="s">
        <v>1535</v>
      </c>
      <c r="B228" s="812" t="s">
        <v>1472</v>
      </c>
      <c r="C228" s="856"/>
      <c r="D228" s="829"/>
      <c r="E228" s="750"/>
      <c r="F228" s="751"/>
      <c r="G228" s="741"/>
      <c r="H228" s="741"/>
      <c r="I228" s="741"/>
      <c r="J228" s="741"/>
      <c r="K228" s="741"/>
      <c r="L228" s="741"/>
      <c r="M228" s="741"/>
      <c r="N228" s="741"/>
    </row>
    <row r="229" spans="1:14" s="742" customFormat="1" ht="22.5">
      <c r="A229" s="815"/>
      <c r="B229" s="816" t="s">
        <v>239</v>
      </c>
      <c r="C229" s="928"/>
      <c r="D229" s="831"/>
      <c r="E229" s="752"/>
      <c r="F229" s="753"/>
      <c r="G229" s="741"/>
      <c r="H229" s="741"/>
      <c r="I229" s="741"/>
      <c r="J229" s="741"/>
      <c r="K229" s="741"/>
      <c r="L229" s="741"/>
      <c r="M229" s="741"/>
      <c r="N229" s="741"/>
    </row>
    <row r="230" spans="1:14" s="742" customFormat="1">
      <c r="A230" s="815"/>
      <c r="B230" s="816" t="s">
        <v>174</v>
      </c>
      <c r="C230" s="929"/>
      <c r="D230" s="831"/>
      <c r="E230" s="752"/>
      <c r="F230" s="753"/>
      <c r="G230" s="741"/>
      <c r="H230" s="797"/>
      <c r="I230" s="741"/>
      <c r="J230" s="741"/>
      <c r="K230" s="741"/>
      <c r="L230" s="741"/>
      <c r="M230" s="741"/>
      <c r="N230" s="741"/>
    </row>
    <row r="231" spans="1:14" s="742" customFormat="1">
      <c r="A231" s="815"/>
      <c r="B231" s="930" t="s">
        <v>672</v>
      </c>
      <c r="C231" s="931"/>
      <c r="D231" s="835"/>
      <c r="E231" s="754"/>
      <c r="F231" s="755"/>
      <c r="G231" s="741"/>
      <c r="H231" s="798"/>
      <c r="I231" s="741"/>
      <c r="J231" s="741"/>
      <c r="K231" s="741"/>
      <c r="L231" s="741"/>
      <c r="M231" s="741"/>
      <c r="N231" s="741"/>
    </row>
    <row r="232" spans="1:14" s="742" customFormat="1">
      <c r="A232" s="815"/>
      <c r="B232" s="824" t="s">
        <v>900</v>
      </c>
      <c r="C232" s="886" t="s">
        <v>5</v>
      </c>
      <c r="D232" s="823">
        <v>7</v>
      </c>
      <c r="E232" s="745"/>
      <c r="F232" s="746">
        <f>D232*E232</f>
        <v>0</v>
      </c>
      <c r="G232" s="741"/>
      <c r="H232" s="795"/>
      <c r="I232" s="741"/>
      <c r="J232" s="741"/>
      <c r="K232" s="741"/>
      <c r="L232" s="741"/>
      <c r="M232" s="741"/>
      <c r="N232" s="741"/>
    </row>
    <row r="233" spans="1:14" s="742" customFormat="1">
      <c r="A233" s="815"/>
      <c r="B233" s="818" t="s">
        <v>878</v>
      </c>
      <c r="C233" s="897"/>
      <c r="D233" s="841"/>
      <c r="E233" s="741"/>
      <c r="F233" s="741"/>
      <c r="G233" s="741"/>
      <c r="H233" s="798"/>
      <c r="I233" s="741"/>
      <c r="J233" s="741"/>
      <c r="K233" s="741"/>
      <c r="L233" s="741"/>
      <c r="M233" s="741"/>
      <c r="N233" s="741"/>
    </row>
    <row r="234" spans="1:14" s="742" customFormat="1">
      <c r="A234" s="827"/>
      <c r="B234" s="824" t="s">
        <v>901</v>
      </c>
      <c r="C234" s="886" t="s">
        <v>5</v>
      </c>
      <c r="D234" s="823">
        <v>10</v>
      </c>
      <c r="E234" s="745"/>
      <c r="F234" s="746">
        <f>D234*E234</f>
        <v>0</v>
      </c>
      <c r="G234" s="741"/>
      <c r="H234" s="795"/>
      <c r="I234" s="741"/>
      <c r="J234" s="741"/>
      <c r="K234" s="741"/>
      <c r="L234" s="741"/>
      <c r="M234" s="741"/>
      <c r="N234" s="741"/>
    </row>
    <row r="235" spans="1:14" s="742" customFormat="1" ht="45">
      <c r="A235" s="811" t="s">
        <v>1536</v>
      </c>
      <c r="B235" s="812" t="s">
        <v>1473</v>
      </c>
      <c r="C235" s="932"/>
      <c r="D235" s="933"/>
      <c r="E235" s="799"/>
      <c r="F235" s="800"/>
      <c r="G235" s="801"/>
      <c r="H235" s="51"/>
      <c r="I235" s="801"/>
      <c r="J235" s="758"/>
      <c r="K235" s="801"/>
      <c r="L235" s="741"/>
      <c r="M235" s="741"/>
      <c r="N235" s="741"/>
    </row>
    <row r="236" spans="1:14" s="742" customFormat="1" ht="22.5">
      <c r="A236" s="815"/>
      <c r="B236" s="816" t="s">
        <v>238</v>
      </c>
      <c r="C236" s="932"/>
      <c r="D236" s="933"/>
      <c r="E236" s="799"/>
      <c r="F236" s="800"/>
      <c r="G236" s="801"/>
      <c r="H236" s="748"/>
      <c r="I236" s="801"/>
      <c r="J236" s="758"/>
      <c r="K236" s="801"/>
      <c r="L236" s="741"/>
      <c r="M236" s="741"/>
      <c r="N236" s="741"/>
    </row>
    <row r="237" spans="1:14" s="742" customFormat="1">
      <c r="A237" s="815"/>
      <c r="B237" s="817" t="s">
        <v>174</v>
      </c>
      <c r="C237" s="885"/>
      <c r="D237" s="911"/>
      <c r="E237" s="754"/>
      <c r="F237" s="802"/>
      <c r="G237" s="801"/>
      <c r="H237" s="801"/>
      <c r="I237" s="801"/>
      <c r="J237" s="758"/>
      <c r="K237" s="801"/>
      <c r="L237" s="741"/>
      <c r="M237" s="741"/>
      <c r="N237" s="741"/>
    </row>
    <row r="238" spans="1:14" s="742" customFormat="1">
      <c r="A238" s="815"/>
      <c r="B238" s="836" t="s">
        <v>672</v>
      </c>
      <c r="C238" s="912"/>
      <c r="D238" s="914"/>
      <c r="E238" s="743"/>
      <c r="F238" s="803"/>
      <c r="G238" s="801"/>
      <c r="H238" s="801"/>
      <c r="I238" s="801"/>
      <c r="J238" s="758"/>
      <c r="K238" s="801"/>
      <c r="L238" s="741"/>
      <c r="M238" s="741"/>
      <c r="N238" s="741"/>
    </row>
    <row r="239" spans="1:14" s="742" customFormat="1">
      <c r="A239" s="815"/>
      <c r="B239" s="824" t="s">
        <v>900</v>
      </c>
      <c r="C239" s="886" t="s">
        <v>5</v>
      </c>
      <c r="D239" s="823">
        <v>7</v>
      </c>
      <c r="E239" s="745"/>
      <c r="F239" s="746">
        <f>D239*E239</f>
        <v>0</v>
      </c>
      <c r="G239" s="801"/>
      <c r="H239" s="801"/>
      <c r="I239" s="801"/>
      <c r="J239" s="758"/>
      <c r="K239" s="801"/>
      <c r="L239" s="741"/>
      <c r="M239" s="741"/>
      <c r="N239" s="741"/>
    </row>
    <row r="240" spans="1:14" s="742" customFormat="1">
      <c r="A240" s="815"/>
      <c r="B240" s="818" t="s">
        <v>878</v>
      </c>
      <c r="C240" s="897"/>
      <c r="D240" s="841"/>
      <c r="E240" s="741"/>
      <c r="F240" s="801"/>
      <c r="G240" s="801"/>
      <c r="H240" s="801"/>
      <c r="I240" s="801"/>
      <c r="J240" s="758"/>
      <c r="K240" s="801"/>
      <c r="L240" s="741"/>
      <c r="M240" s="741"/>
      <c r="N240" s="741"/>
    </row>
    <row r="241" spans="1:14" s="742" customFormat="1">
      <c r="A241" s="827"/>
      <c r="B241" s="824" t="s">
        <v>901</v>
      </c>
      <c r="C241" s="886" t="s">
        <v>5</v>
      </c>
      <c r="D241" s="823">
        <v>14</v>
      </c>
      <c r="E241" s="745"/>
      <c r="F241" s="746">
        <f>D241*E241</f>
        <v>0</v>
      </c>
      <c r="G241" s="801"/>
      <c r="H241" s="801"/>
      <c r="I241" s="801"/>
      <c r="J241" s="758"/>
      <c r="K241" s="801"/>
      <c r="L241" s="741"/>
      <c r="M241" s="741"/>
      <c r="N241" s="741"/>
    </row>
    <row r="242" spans="1:14" s="742" customFormat="1" ht="22.5">
      <c r="A242" s="811" t="s">
        <v>1537</v>
      </c>
      <c r="B242" s="862" t="s">
        <v>907</v>
      </c>
      <c r="C242" s="842"/>
      <c r="D242" s="813"/>
      <c r="E242" s="741"/>
      <c r="F242" s="741"/>
      <c r="G242" s="741"/>
      <c r="H242" s="741"/>
      <c r="I242" s="741"/>
      <c r="J242" s="741"/>
      <c r="K242" s="741"/>
      <c r="L242" s="741"/>
      <c r="M242" s="741"/>
      <c r="N242" s="741"/>
    </row>
    <row r="243" spans="1:14" s="742" customFormat="1" ht="22.5">
      <c r="A243" s="815"/>
      <c r="B243" s="865" t="s">
        <v>240</v>
      </c>
      <c r="C243" s="842"/>
      <c r="D243" s="813"/>
      <c r="E243" s="741"/>
      <c r="F243" s="741"/>
      <c r="G243" s="741"/>
      <c r="H243" s="741"/>
      <c r="I243" s="741"/>
      <c r="J243" s="741"/>
      <c r="K243" s="741"/>
      <c r="L243" s="741"/>
      <c r="M243" s="741"/>
      <c r="N243" s="741"/>
    </row>
    <row r="244" spans="1:14" s="742" customFormat="1">
      <c r="A244" s="815"/>
      <c r="B244" s="816" t="s">
        <v>174</v>
      </c>
      <c r="C244" s="845"/>
      <c r="D244" s="813"/>
      <c r="E244" s="741"/>
      <c r="F244" s="741"/>
      <c r="G244" s="741"/>
      <c r="H244" s="775"/>
      <c r="I244" s="741"/>
      <c r="J244" s="741"/>
      <c r="K244" s="741"/>
      <c r="L244" s="741"/>
      <c r="M244" s="741"/>
      <c r="N244" s="741"/>
    </row>
    <row r="245" spans="1:14" s="742" customFormat="1">
      <c r="A245" s="815"/>
      <c r="B245" s="821" t="s">
        <v>1493</v>
      </c>
      <c r="C245" s="872" t="s">
        <v>5</v>
      </c>
      <c r="D245" s="823">
        <v>18</v>
      </c>
      <c r="E245" s="745"/>
      <c r="F245" s="746">
        <f>D245*E245</f>
        <v>0</v>
      </c>
      <c r="G245" s="741"/>
      <c r="H245" s="775"/>
      <c r="I245" s="741"/>
      <c r="J245" s="741"/>
      <c r="K245" s="741"/>
      <c r="L245" s="741"/>
      <c r="M245" s="741"/>
      <c r="N245" s="741"/>
    </row>
    <row r="246" spans="1:14" s="742" customFormat="1">
      <c r="A246" s="827"/>
      <c r="B246" s="821" t="s">
        <v>1494</v>
      </c>
      <c r="C246" s="872" t="s">
        <v>5</v>
      </c>
      <c r="D246" s="823">
        <v>34</v>
      </c>
      <c r="E246" s="745"/>
      <c r="F246" s="746">
        <f>D246*E246</f>
        <v>0</v>
      </c>
      <c r="G246" s="741"/>
      <c r="H246" s="775"/>
      <c r="I246" s="741"/>
      <c r="J246" s="741"/>
      <c r="K246" s="741"/>
      <c r="L246" s="741"/>
      <c r="M246" s="741"/>
      <c r="N246" s="741"/>
    </row>
    <row r="247" spans="1:14" s="742" customFormat="1" ht="56.25">
      <c r="A247" s="811" t="s">
        <v>1538</v>
      </c>
      <c r="B247" s="821" t="s">
        <v>1474</v>
      </c>
      <c r="C247" s="845"/>
      <c r="D247" s="813"/>
      <c r="E247" s="741"/>
      <c r="F247" s="741"/>
      <c r="G247" s="741"/>
      <c r="H247" s="741"/>
      <c r="I247" s="741"/>
      <c r="J247" s="740"/>
      <c r="K247" s="741"/>
      <c r="L247" s="741"/>
      <c r="M247" s="741"/>
      <c r="N247" s="741"/>
    </row>
    <row r="248" spans="1:14" s="742" customFormat="1">
      <c r="A248" s="815"/>
      <c r="B248" s="895" t="s">
        <v>174</v>
      </c>
      <c r="C248" s="934"/>
      <c r="D248" s="935"/>
      <c r="E248" s="750"/>
      <c r="F248" s="804"/>
      <c r="G248" s="805"/>
      <c r="H248" s="805"/>
      <c r="I248" s="805"/>
      <c r="J248" s="740"/>
      <c r="K248" s="806"/>
      <c r="L248" s="741"/>
      <c r="M248" s="741"/>
      <c r="N248" s="741"/>
    </row>
    <row r="249" spans="1:14" s="742" customFormat="1">
      <c r="A249" s="815"/>
      <c r="B249" s="818" t="s">
        <v>891</v>
      </c>
      <c r="C249" s="879"/>
      <c r="D249" s="936"/>
      <c r="E249" s="754"/>
      <c r="F249" s="807"/>
      <c r="G249" s="805"/>
      <c r="H249" s="805"/>
      <c r="I249" s="805"/>
      <c r="J249" s="740"/>
      <c r="K249" s="806"/>
      <c r="L249" s="741"/>
      <c r="M249" s="741"/>
      <c r="N249" s="741"/>
    </row>
    <row r="250" spans="1:14" s="742" customFormat="1">
      <c r="A250" s="827"/>
      <c r="B250" s="821" t="s">
        <v>893</v>
      </c>
      <c r="C250" s="886" t="s">
        <v>5</v>
      </c>
      <c r="D250" s="823">
        <v>3</v>
      </c>
      <c r="E250" s="745"/>
      <c r="F250" s="746">
        <f>D250*E250</f>
        <v>0</v>
      </c>
      <c r="G250" s="805"/>
      <c r="H250" s="795"/>
      <c r="I250" s="805"/>
      <c r="J250" s="740"/>
      <c r="K250" s="806"/>
      <c r="L250" s="741"/>
      <c r="M250" s="741"/>
      <c r="N250" s="741"/>
    </row>
    <row r="251" spans="1:14" s="742" customFormat="1" ht="12.75">
      <c r="A251" s="627" t="s">
        <v>1534</v>
      </c>
      <c r="B251" s="628" t="s">
        <v>1393</v>
      </c>
      <c r="C251" s="446"/>
      <c r="D251" s="446"/>
      <c r="E251" s="302"/>
      <c r="F251" s="303">
        <f>SUM(F228:F250)</f>
        <v>0</v>
      </c>
      <c r="G251" s="741"/>
      <c r="H251" s="741"/>
      <c r="I251" s="741"/>
      <c r="J251" s="741"/>
      <c r="K251" s="741"/>
      <c r="L251" s="741"/>
      <c r="M251" s="741"/>
      <c r="N251" s="741"/>
    </row>
    <row r="252" spans="1:14" s="742" customFormat="1">
      <c r="A252" s="905"/>
      <c r="B252" s="937"/>
      <c r="C252" s="813"/>
      <c r="D252" s="814"/>
      <c r="E252" s="741"/>
      <c r="F252" s="741"/>
      <c r="G252" s="741"/>
      <c r="H252" s="741"/>
      <c r="I252" s="741"/>
      <c r="J252" s="741"/>
      <c r="K252" s="741"/>
      <c r="L252" s="741"/>
      <c r="M252" s="741"/>
      <c r="N252" s="741"/>
    </row>
    <row r="253" spans="1:14" s="774" customFormat="1" ht="12.75">
      <c r="A253" s="627" t="s">
        <v>1539</v>
      </c>
      <c r="B253" s="628" t="s">
        <v>157</v>
      </c>
      <c r="C253" s="446"/>
      <c r="D253" s="446"/>
      <c r="E253" s="302"/>
      <c r="F253" s="303"/>
      <c r="G253" s="773"/>
      <c r="H253" s="773"/>
      <c r="I253" s="773"/>
      <c r="J253" s="773"/>
      <c r="K253" s="773"/>
      <c r="L253" s="773"/>
      <c r="M253" s="773"/>
      <c r="N253" s="773"/>
    </row>
    <row r="254" spans="1:14" s="742" customFormat="1">
      <c r="A254" s="811" t="s">
        <v>1540</v>
      </c>
      <c r="B254" s="862" t="s">
        <v>547</v>
      </c>
      <c r="C254" s="828"/>
      <c r="D254" s="829"/>
      <c r="E254" s="750"/>
      <c r="F254" s="751"/>
      <c r="G254" s="741"/>
      <c r="H254" s="741"/>
      <c r="I254" s="741"/>
      <c r="J254" s="741"/>
      <c r="K254" s="741"/>
      <c r="L254" s="741"/>
      <c r="M254" s="741"/>
      <c r="N254" s="741"/>
    </row>
    <row r="255" spans="1:14" s="742" customFormat="1" ht="56.25">
      <c r="A255" s="815"/>
      <c r="B255" s="865" t="s">
        <v>908</v>
      </c>
      <c r="C255" s="832"/>
      <c r="D255" s="831"/>
      <c r="E255" s="752"/>
      <c r="F255" s="753"/>
      <c r="G255" s="741"/>
      <c r="H255" s="741"/>
      <c r="I255" s="741"/>
      <c r="J255" s="741"/>
      <c r="K255" s="741"/>
      <c r="L255" s="741"/>
      <c r="M255" s="741"/>
      <c r="N255" s="741"/>
    </row>
    <row r="256" spans="1:14" s="742" customFormat="1">
      <c r="A256" s="815"/>
      <c r="B256" s="865" t="s">
        <v>186</v>
      </c>
      <c r="C256" s="830"/>
      <c r="D256" s="831"/>
      <c r="E256" s="752"/>
      <c r="F256" s="753"/>
      <c r="G256" s="741"/>
      <c r="H256" s="741"/>
      <c r="I256" s="741"/>
      <c r="J256" s="741"/>
      <c r="K256" s="741"/>
      <c r="L256" s="741"/>
      <c r="M256" s="741"/>
      <c r="N256" s="741"/>
    </row>
    <row r="257" spans="1:14" s="742" customFormat="1" ht="22.5">
      <c r="A257" s="815"/>
      <c r="B257" s="833" t="s">
        <v>241</v>
      </c>
      <c r="C257" s="832"/>
      <c r="D257" s="831"/>
      <c r="E257" s="752"/>
      <c r="F257" s="753"/>
      <c r="G257" s="741"/>
      <c r="H257" s="741"/>
      <c r="I257" s="741"/>
      <c r="J257" s="741"/>
      <c r="K257" s="741"/>
      <c r="L257" s="741"/>
      <c r="M257" s="741"/>
      <c r="N257" s="741"/>
    </row>
    <row r="258" spans="1:14" s="742" customFormat="1">
      <c r="A258" s="815"/>
      <c r="B258" s="818" t="s">
        <v>672</v>
      </c>
      <c r="C258" s="834"/>
      <c r="D258" s="835"/>
      <c r="E258" s="741"/>
      <c r="F258" s="754"/>
      <c r="G258" s="741"/>
      <c r="H258" s="741"/>
      <c r="I258" s="741"/>
      <c r="J258" s="741"/>
      <c r="K258" s="741"/>
      <c r="L258" s="741"/>
      <c r="M258" s="741"/>
      <c r="N258" s="741"/>
    </row>
    <row r="259" spans="1:14" s="742" customFormat="1">
      <c r="A259" s="815"/>
      <c r="B259" s="821" t="s">
        <v>909</v>
      </c>
      <c r="C259" s="918" t="s">
        <v>673</v>
      </c>
      <c r="D259" s="823">
        <v>427</v>
      </c>
      <c r="E259" s="745"/>
      <c r="F259" s="746">
        <f>E259*D259</f>
        <v>0</v>
      </c>
      <c r="G259" s="741"/>
      <c r="H259" s="741"/>
      <c r="I259" s="741"/>
      <c r="J259" s="741"/>
      <c r="K259" s="741"/>
      <c r="L259" s="741"/>
      <c r="M259" s="741"/>
      <c r="N259" s="741"/>
    </row>
    <row r="260" spans="1:14" s="742" customFormat="1">
      <c r="A260" s="815"/>
      <c r="B260" s="818" t="s">
        <v>878</v>
      </c>
      <c r="C260" s="840"/>
      <c r="D260" s="843"/>
      <c r="E260" s="741"/>
      <c r="F260" s="741"/>
      <c r="G260" s="741"/>
      <c r="H260" s="741"/>
      <c r="I260" s="741"/>
      <c r="J260" s="741"/>
      <c r="K260" s="741"/>
      <c r="L260" s="741"/>
      <c r="M260" s="741"/>
      <c r="N260" s="741"/>
    </row>
    <row r="261" spans="1:14" s="742" customFormat="1">
      <c r="A261" s="815"/>
      <c r="B261" s="821" t="s">
        <v>879</v>
      </c>
      <c r="C261" s="918" t="s">
        <v>673</v>
      </c>
      <c r="D261" s="823">
        <v>341.6</v>
      </c>
      <c r="E261" s="745"/>
      <c r="F261" s="746">
        <f>E261*D261</f>
        <v>0</v>
      </c>
      <c r="G261" s="741"/>
      <c r="H261" s="741"/>
      <c r="I261" s="741"/>
      <c r="J261" s="741"/>
      <c r="K261" s="741"/>
      <c r="L261" s="741"/>
      <c r="M261" s="741"/>
      <c r="N261" s="741"/>
    </row>
    <row r="262" spans="1:14" s="742" customFormat="1">
      <c r="A262" s="827"/>
      <c r="B262" s="821" t="s">
        <v>881</v>
      </c>
      <c r="C262" s="918" t="s">
        <v>673</v>
      </c>
      <c r="D262" s="823">
        <v>334.4</v>
      </c>
      <c r="E262" s="745"/>
      <c r="F262" s="746">
        <f>E262*D262</f>
        <v>0</v>
      </c>
      <c r="G262" s="741"/>
      <c r="H262" s="741"/>
      <c r="I262" s="741"/>
      <c r="J262" s="741"/>
      <c r="K262" s="741"/>
      <c r="L262" s="741"/>
      <c r="M262" s="741"/>
      <c r="N262" s="741"/>
    </row>
    <row r="263" spans="1:14" s="742" customFormat="1">
      <c r="A263" s="811" t="s">
        <v>1541</v>
      </c>
      <c r="B263" s="862" t="s">
        <v>548</v>
      </c>
      <c r="C263" s="828"/>
      <c r="D263" s="829"/>
      <c r="E263" s="750"/>
      <c r="F263" s="751"/>
      <c r="G263" s="741"/>
      <c r="H263" s="786"/>
      <c r="I263" s="741"/>
      <c r="J263" s="741"/>
      <c r="K263" s="741"/>
      <c r="L263" s="741"/>
      <c r="M263" s="741"/>
      <c r="N263" s="741"/>
    </row>
    <row r="264" spans="1:14" s="742" customFormat="1" ht="45">
      <c r="A264" s="815"/>
      <c r="B264" s="865" t="s">
        <v>910</v>
      </c>
      <c r="C264" s="832"/>
      <c r="D264" s="831"/>
      <c r="E264" s="752"/>
      <c r="F264" s="753"/>
      <c r="G264" s="741"/>
      <c r="H264" s="766"/>
      <c r="I264" s="741"/>
      <c r="J264" s="741"/>
      <c r="K264" s="741"/>
      <c r="L264" s="741"/>
      <c r="M264" s="741"/>
      <c r="N264" s="741"/>
    </row>
    <row r="265" spans="1:14" s="742" customFormat="1">
      <c r="A265" s="815"/>
      <c r="B265" s="865" t="s">
        <v>581</v>
      </c>
      <c r="C265" s="830"/>
      <c r="D265" s="831"/>
      <c r="E265" s="752"/>
      <c r="F265" s="753"/>
      <c r="G265" s="741"/>
      <c r="H265" s="786"/>
      <c r="I265" s="741"/>
      <c r="J265" s="741"/>
      <c r="K265" s="741"/>
      <c r="L265" s="741"/>
      <c r="M265" s="741"/>
      <c r="N265" s="741"/>
    </row>
    <row r="266" spans="1:14" s="742" customFormat="1" ht="22.5">
      <c r="A266" s="815"/>
      <c r="B266" s="833" t="s">
        <v>241</v>
      </c>
      <c r="C266" s="832"/>
      <c r="D266" s="831"/>
      <c r="E266" s="752"/>
      <c r="F266" s="753"/>
      <c r="G266" s="741"/>
      <c r="H266" s="766"/>
      <c r="I266" s="741"/>
      <c r="J266" s="741"/>
      <c r="K266" s="741"/>
      <c r="L266" s="741"/>
      <c r="M266" s="741"/>
      <c r="N266" s="741"/>
    </row>
    <row r="267" spans="1:14" s="742" customFormat="1">
      <c r="A267" s="815"/>
      <c r="B267" s="818" t="s">
        <v>672</v>
      </c>
      <c r="C267" s="834"/>
      <c r="D267" s="814"/>
      <c r="E267" s="741"/>
      <c r="F267" s="754"/>
      <c r="G267" s="741"/>
      <c r="H267" s="766"/>
      <c r="I267" s="741"/>
      <c r="J267" s="741"/>
      <c r="K267" s="741"/>
      <c r="L267" s="741"/>
      <c r="M267" s="741"/>
      <c r="N267" s="741"/>
    </row>
    <row r="268" spans="1:14" s="742" customFormat="1">
      <c r="A268" s="815"/>
      <c r="B268" s="821" t="s">
        <v>909</v>
      </c>
      <c r="C268" s="918" t="s">
        <v>673</v>
      </c>
      <c r="D268" s="823">
        <v>427</v>
      </c>
      <c r="E268" s="745"/>
      <c r="F268" s="746">
        <f>E268*D268</f>
        <v>0</v>
      </c>
      <c r="G268" s="741"/>
      <c r="H268" s="766"/>
      <c r="I268" s="741"/>
      <c r="J268" s="741"/>
      <c r="K268" s="741"/>
      <c r="L268" s="741"/>
      <c r="M268" s="741"/>
      <c r="N268" s="741"/>
    </row>
    <row r="269" spans="1:14" s="742" customFormat="1">
      <c r="A269" s="815"/>
      <c r="B269" s="818" t="s">
        <v>878</v>
      </c>
      <c r="C269" s="840"/>
      <c r="D269" s="843"/>
      <c r="E269" s="741"/>
      <c r="F269" s="741"/>
      <c r="G269" s="741"/>
      <c r="H269" s="766"/>
      <c r="I269" s="741"/>
      <c r="J269" s="741"/>
      <c r="K269" s="741"/>
      <c r="L269" s="741"/>
      <c r="M269" s="741"/>
      <c r="N269" s="741"/>
    </row>
    <row r="270" spans="1:14" s="742" customFormat="1">
      <c r="A270" s="815"/>
      <c r="B270" s="821" t="s">
        <v>879</v>
      </c>
      <c r="C270" s="918" t="s">
        <v>673</v>
      </c>
      <c r="D270" s="823">
        <v>341.6</v>
      </c>
      <c r="E270" s="745"/>
      <c r="F270" s="746">
        <f>E270*D270</f>
        <v>0</v>
      </c>
      <c r="G270" s="741"/>
      <c r="H270" s="766"/>
      <c r="I270" s="741"/>
      <c r="J270" s="741"/>
      <c r="K270" s="741"/>
      <c r="L270" s="741"/>
      <c r="M270" s="741"/>
      <c r="N270" s="741"/>
    </row>
    <row r="271" spans="1:14" s="742" customFormat="1">
      <c r="A271" s="827"/>
      <c r="B271" s="821" t="s">
        <v>881</v>
      </c>
      <c r="C271" s="918" t="s">
        <v>673</v>
      </c>
      <c r="D271" s="823">
        <v>334.4</v>
      </c>
      <c r="E271" s="745"/>
      <c r="F271" s="746">
        <f>E271*D271</f>
        <v>0</v>
      </c>
      <c r="G271" s="741"/>
      <c r="H271" s="766"/>
      <c r="I271" s="741"/>
      <c r="J271" s="741"/>
      <c r="K271" s="741"/>
      <c r="L271" s="741"/>
      <c r="M271" s="741"/>
      <c r="N271" s="741"/>
    </row>
    <row r="272" spans="1:14" s="742" customFormat="1">
      <c r="A272" s="811" t="s">
        <v>1542</v>
      </c>
      <c r="B272" s="862" t="s">
        <v>911</v>
      </c>
      <c r="C272" s="828"/>
      <c r="D272" s="829"/>
      <c r="E272" s="750"/>
      <c r="F272" s="751"/>
      <c r="G272" s="741"/>
      <c r="H272" s="741"/>
      <c r="I272" s="741"/>
      <c r="J272" s="741"/>
      <c r="K272" s="741"/>
      <c r="L272" s="741"/>
      <c r="M272" s="741"/>
      <c r="N272" s="741"/>
    </row>
    <row r="273" spans="1:14" s="742" customFormat="1" ht="78.75">
      <c r="A273" s="815"/>
      <c r="B273" s="865" t="s">
        <v>242</v>
      </c>
      <c r="C273" s="832"/>
      <c r="D273" s="831"/>
      <c r="E273" s="752"/>
      <c r="F273" s="753"/>
      <c r="G273" s="741"/>
      <c r="H273" s="741"/>
      <c r="I273" s="741"/>
      <c r="J273" s="741"/>
      <c r="K273" s="741"/>
      <c r="L273" s="741"/>
      <c r="M273" s="741"/>
      <c r="N273" s="741"/>
    </row>
    <row r="274" spans="1:14" s="742" customFormat="1">
      <c r="A274" s="815"/>
      <c r="B274" s="938" t="s">
        <v>672</v>
      </c>
      <c r="C274" s="834"/>
      <c r="D274" s="835"/>
      <c r="E274" s="754"/>
      <c r="F274" s="755"/>
      <c r="G274" s="741"/>
      <c r="H274" s="741"/>
      <c r="I274" s="741"/>
      <c r="J274" s="741"/>
      <c r="K274" s="741"/>
      <c r="L274" s="741"/>
      <c r="M274" s="741"/>
      <c r="N274" s="741"/>
    </row>
    <row r="275" spans="1:14" s="742" customFormat="1">
      <c r="A275" s="815"/>
      <c r="B275" s="833" t="s">
        <v>909</v>
      </c>
      <c r="C275" s="918" t="s">
        <v>673</v>
      </c>
      <c r="D275" s="823">
        <v>427</v>
      </c>
      <c r="E275" s="745"/>
      <c r="F275" s="746">
        <f>E275*D275</f>
        <v>0</v>
      </c>
      <c r="G275" s="741"/>
      <c r="H275" s="741"/>
      <c r="I275" s="741"/>
      <c r="J275" s="741"/>
      <c r="K275" s="741"/>
      <c r="L275" s="741"/>
      <c r="M275" s="741"/>
      <c r="N275" s="741"/>
    </row>
    <row r="276" spans="1:14" s="742" customFormat="1">
      <c r="A276" s="815"/>
      <c r="B276" s="818" t="s">
        <v>878</v>
      </c>
      <c r="C276" s="840"/>
      <c r="D276" s="843"/>
      <c r="E276" s="741"/>
      <c r="F276" s="741"/>
      <c r="G276" s="741"/>
      <c r="H276" s="741"/>
      <c r="I276" s="741"/>
      <c r="J276" s="741"/>
      <c r="K276" s="741"/>
      <c r="L276" s="741"/>
      <c r="M276" s="741"/>
      <c r="N276" s="741"/>
    </row>
    <row r="277" spans="1:14" s="742" customFormat="1">
      <c r="A277" s="815"/>
      <c r="B277" s="821" t="s">
        <v>879</v>
      </c>
      <c r="C277" s="918" t="s">
        <v>673</v>
      </c>
      <c r="D277" s="823">
        <v>341.6</v>
      </c>
      <c r="E277" s="745"/>
      <c r="F277" s="746">
        <f>E277*D277</f>
        <v>0</v>
      </c>
      <c r="G277" s="741"/>
      <c r="H277" s="741"/>
      <c r="I277" s="741"/>
      <c r="J277" s="741"/>
      <c r="K277" s="741"/>
      <c r="L277" s="741"/>
      <c r="M277" s="741"/>
      <c r="N277" s="741"/>
    </row>
    <row r="278" spans="1:14" s="742" customFormat="1">
      <c r="A278" s="815"/>
      <c r="B278" s="821" t="s">
        <v>881</v>
      </c>
      <c r="C278" s="918" t="s">
        <v>673</v>
      </c>
      <c r="D278" s="823">
        <v>334.4</v>
      </c>
      <c r="E278" s="745"/>
      <c r="F278" s="746">
        <f>E278*D278</f>
        <v>0</v>
      </c>
      <c r="G278" s="741"/>
      <c r="H278" s="741"/>
      <c r="I278" s="741"/>
      <c r="J278" s="741"/>
      <c r="K278" s="741"/>
      <c r="L278" s="741"/>
      <c r="M278" s="741"/>
      <c r="N278" s="741"/>
    </row>
    <row r="279" spans="1:14" s="742" customFormat="1">
      <c r="A279" s="811" t="s">
        <v>1543</v>
      </c>
      <c r="B279" s="862" t="s">
        <v>912</v>
      </c>
      <c r="C279" s="828"/>
      <c r="D279" s="829"/>
      <c r="E279" s="750"/>
      <c r="F279" s="751"/>
      <c r="G279" s="741"/>
      <c r="H279" s="741"/>
      <c r="I279" s="741"/>
      <c r="J279" s="741"/>
      <c r="K279" s="741"/>
      <c r="L279" s="741"/>
      <c r="M279" s="741"/>
      <c r="N279" s="741"/>
    </row>
    <row r="280" spans="1:14" s="742" customFormat="1" ht="33.75">
      <c r="A280" s="815"/>
      <c r="B280" s="865" t="s">
        <v>190</v>
      </c>
      <c r="C280" s="832"/>
      <c r="D280" s="831"/>
      <c r="E280" s="752"/>
      <c r="F280" s="753"/>
      <c r="G280" s="741"/>
      <c r="H280" s="741"/>
      <c r="I280" s="741"/>
      <c r="J280" s="741"/>
      <c r="K280" s="741"/>
      <c r="L280" s="741"/>
      <c r="M280" s="741"/>
      <c r="N280" s="741"/>
    </row>
    <row r="281" spans="1:14" s="742" customFormat="1" ht="33.75">
      <c r="A281" s="815"/>
      <c r="B281" s="865" t="s">
        <v>85</v>
      </c>
      <c r="C281" s="830"/>
      <c r="D281" s="831"/>
      <c r="E281" s="752"/>
      <c r="F281" s="753"/>
      <c r="G281" s="741"/>
      <c r="H281" s="741"/>
      <c r="I281" s="741"/>
      <c r="J281" s="741"/>
      <c r="K281" s="741"/>
      <c r="L281" s="741"/>
      <c r="M281" s="741"/>
      <c r="N281" s="741"/>
    </row>
    <row r="282" spans="1:14" s="742" customFormat="1">
      <c r="A282" s="815"/>
      <c r="B282" s="833" t="s">
        <v>672</v>
      </c>
      <c r="C282" s="834"/>
      <c r="D282" s="835"/>
      <c r="E282" s="754"/>
      <c r="F282" s="755"/>
      <c r="G282" s="741"/>
      <c r="H282" s="741"/>
      <c r="I282" s="741"/>
      <c r="J282" s="741"/>
      <c r="K282" s="741"/>
      <c r="L282" s="741"/>
      <c r="M282" s="741"/>
      <c r="N282" s="741"/>
    </row>
    <row r="283" spans="1:14" s="742" customFormat="1">
      <c r="A283" s="815"/>
      <c r="B283" s="818" t="s">
        <v>909</v>
      </c>
      <c r="C283" s="845" t="s">
        <v>673</v>
      </c>
      <c r="D283" s="814">
        <v>427</v>
      </c>
      <c r="E283" s="745"/>
      <c r="F283" s="741">
        <f>E283*D283</f>
        <v>0</v>
      </c>
      <c r="G283" s="741"/>
      <c r="H283" s="741"/>
      <c r="I283" s="741"/>
      <c r="J283" s="741"/>
      <c r="K283" s="741"/>
      <c r="L283" s="741"/>
      <c r="M283" s="741"/>
      <c r="N283" s="741"/>
    </row>
    <row r="284" spans="1:14" s="742" customFormat="1">
      <c r="A284" s="815"/>
      <c r="B284" s="821" t="s">
        <v>878</v>
      </c>
      <c r="C284" s="919"/>
      <c r="D284" s="920"/>
      <c r="E284" s="793"/>
      <c r="F284" s="794"/>
      <c r="G284" s="741"/>
      <c r="H284" s="741"/>
      <c r="I284" s="741"/>
      <c r="J284" s="741"/>
      <c r="K284" s="741"/>
      <c r="L284" s="741"/>
      <c r="M284" s="741"/>
      <c r="N284" s="741"/>
    </row>
    <row r="285" spans="1:14" s="742" customFormat="1">
      <c r="A285" s="815"/>
      <c r="B285" s="818" t="s">
        <v>879</v>
      </c>
      <c r="C285" s="840" t="s">
        <v>673</v>
      </c>
      <c r="D285" s="843">
        <v>341.6</v>
      </c>
      <c r="E285" s="745"/>
      <c r="F285" s="741">
        <f>E285*D285</f>
        <v>0</v>
      </c>
      <c r="G285" s="741"/>
      <c r="H285" s="741"/>
      <c r="I285" s="741"/>
      <c r="J285" s="741"/>
      <c r="K285" s="741"/>
      <c r="L285" s="741"/>
      <c r="M285" s="741"/>
      <c r="N285" s="741"/>
    </row>
    <row r="286" spans="1:14" s="742" customFormat="1">
      <c r="A286" s="827"/>
      <c r="B286" s="821" t="s">
        <v>881</v>
      </c>
      <c r="C286" s="918" t="s">
        <v>673</v>
      </c>
      <c r="D286" s="823">
        <v>334.4</v>
      </c>
      <c r="E286" s="745"/>
      <c r="F286" s="746">
        <f>E286*D286</f>
        <v>0</v>
      </c>
      <c r="G286" s="741"/>
      <c r="H286" s="741"/>
      <c r="I286" s="741"/>
      <c r="J286" s="741"/>
      <c r="K286" s="741"/>
      <c r="L286" s="741"/>
      <c r="M286" s="741"/>
      <c r="N286" s="741"/>
    </row>
    <row r="287" spans="1:14" s="742" customFormat="1">
      <c r="A287" s="905"/>
      <c r="B287" s="939"/>
      <c r="C287" s="813"/>
      <c r="D287" s="814"/>
      <c r="E287" s="741"/>
      <c r="F287" s="741"/>
      <c r="G287" s="741"/>
      <c r="H287" s="741"/>
      <c r="I287" s="741"/>
      <c r="J287" s="741"/>
      <c r="K287" s="741"/>
      <c r="L287" s="741"/>
      <c r="M287" s="741"/>
      <c r="N287" s="741"/>
    </row>
    <row r="288" spans="1:14" s="742" customFormat="1" ht="12.75">
      <c r="A288" s="627" t="s">
        <v>1539</v>
      </c>
      <c r="B288" s="628" t="s">
        <v>1297</v>
      </c>
      <c r="C288" s="446"/>
      <c r="D288" s="446"/>
      <c r="E288" s="302"/>
      <c r="F288" s="303">
        <f>SUM(F254:F286)</f>
        <v>0</v>
      </c>
      <c r="G288" s="741"/>
      <c r="H288" s="741"/>
      <c r="I288" s="741"/>
      <c r="J288" s="741"/>
      <c r="K288" s="741"/>
      <c r="L288" s="741"/>
      <c r="M288" s="741"/>
      <c r="N288" s="741"/>
    </row>
    <row r="289" spans="1:14" s="742" customFormat="1">
      <c r="A289" s="905"/>
      <c r="B289" s="937"/>
      <c r="C289" s="813"/>
      <c r="D289" s="814"/>
      <c r="E289" s="741"/>
      <c r="F289" s="741"/>
      <c r="G289" s="741"/>
      <c r="H289" s="741"/>
      <c r="I289" s="741"/>
      <c r="J289" s="741"/>
      <c r="K289" s="741"/>
      <c r="L289" s="741"/>
      <c r="M289" s="741"/>
      <c r="N289" s="741"/>
    </row>
    <row r="290" spans="1:14" s="742" customFormat="1">
      <c r="A290" s="905"/>
      <c r="B290" s="927" t="s">
        <v>1544</v>
      </c>
      <c r="C290" s="813"/>
      <c r="D290" s="814"/>
      <c r="E290" s="741"/>
      <c r="F290" s="741"/>
      <c r="G290" s="741"/>
      <c r="H290" s="741"/>
      <c r="I290" s="741"/>
      <c r="J290" s="741"/>
      <c r="K290" s="741"/>
      <c r="L290" s="741"/>
      <c r="M290" s="741"/>
      <c r="N290" s="741"/>
    </row>
    <row r="291" spans="1:14" s="742" customFormat="1">
      <c r="A291" s="905"/>
      <c r="B291" s="858"/>
      <c r="C291" s="813"/>
      <c r="D291" s="814"/>
      <c r="E291" s="741"/>
      <c r="F291" s="741"/>
      <c r="G291" s="741"/>
      <c r="H291" s="741"/>
      <c r="I291" s="741"/>
      <c r="J291" s="741"/>
      <c r="K291" s="741"/>
      <c r="L291" s="741"/>
      <c r="M291" s="741"/>
      <c r="N291" s="741"/>
    </row>
    <row r="292" spans="1:14" s="774" customFormat="1">
      <c r="A292" s="940" t="s">
        <v>1495</v>
      </c>
      <c r="B292" s="901" t="s">
        <v>151</v>
      </c>
      <c r="C292" s="941"/>
      <c r="D292" s="942"/>
      <c r="E292" s="808"/>
      <c r="F292" s="808">
        <f>F16</f>
        <v>0</v>
      </c>
      <c r="G292" s="773"/>
      <c r="H292" s="773"/>
      <c r="I292" s="773"/>
      <c r="J292" s="773"/>
      <c r="K292" s="773"/>
      <c r="L292" s="773"/>
      <c r="M292" s="773"/>
      <c r="N292" s="773"/>
    </row>
    <row r="293" spans="1:14" s="774" customFormat="1">
      <c r="A293" s="943" t="s">
        <v>1498</v>
      </c>
      <c r="B293" s="927" t="s">
        <v>152</v>
      </c>
      <c r="C293" s="944"/>
      <c r="D293" s="942"/>
      <c r="E293" s="773"/>
      <c r="F293" s="808">
        <f>F99</f>
        <v>0</v>
      </c>
      <c r="G293" s="773"/>
      <c r="H293" s="773"/>
      <c r="I293" s="773"/>
      <c r="J293" s="773"/>
      <c r="K293" s="773"/>
      <c r="L293" s="773"/>
      <c r="M293" s="773"/>
      <c r="N293" s="773"/>
    </row>
    <row r="294" spans="1:14" s="774" customFormat="1">
      <c r="A294" s="943" t="s">
        <v>1514</v>
      </c>
      <c r="B294" s="927" t="s">
        <v>243</v>
      </c>
      <c r="C294" s="944"/>
      <c r="D294" s="942"/>
      <c r="E294" s="773"/>
      <c r="F294" s="808">
        <f>F160</f>
        <v>0</v>
      </c>
      <c r="G294" s="773"/>
      <c r="H294" s="773"/>
      <c r="I294" s="773"/>
      <c r="J294" s="773"/>
      <c r="K294" s="773"/>
      <c r="L294" s="773"/>
      <c r="M294" s="773"/>
      <c r="N294" s="773"/>
    </row>
    <row r="295" spans="1:14" s="774" customFormat="1">
      <c r="A295" s="943" t="s">
        <v>1525</v>
      </c>
      <c r="B295" s="927" t="s">
        <v>905</v>
      </c>
      <c r="C295" s="944"/>
      <c r="D295" s="942"/>
      <c r="E295" s="773"/>
      <c r="F295" s="808">
        <f>F224</f>
        <v>0</v>
      </c>
      <c r="G295" s="773"/>
      <c r="H295" s="773"/>
      <c r="I295" s="773"/>
      <c r="J295" s="773"/>
      <c r="K295" s="773"/>
      <c r="L295" s="773"/>
      <c r="M295" s="773"/>
      <c r="N295" s="773"/>
    </row>
    <row r="296" spans="1:14" s="774" customFormat="1">
      <c r="A296" s="943" t="s">
        <v>1534</v>
      </c>
      <c r="B296" s="940" t="s">
        <v>155</v>
      </c>
      <c r="C296" s="944"/>
      <c r="D296" s="942"/>
      <c r="E296" s="773"/>
      <c r="F296" s="808">
        <f>F251</f>
        <v>0</v>
      </c>
      <c r="G296" s="773"/>
      <c r="H296" s="773"/>
      <c r="I296" s="773"/>
      <c r="J296" s="773"/>
      <c r="K296" s="773"/>
      <c r="L296" s="773"/>
      <c r="M296" s="773"/>
      <c r="N296" s="773"/>
    </row>
    <row r="297" spans="1:14" s="774" customFormat="1">
      <c r="A297" s="943" t="s">
        <v>1539</v>
      </c>
      <c r="B297" s="940" t="s">
        <v>157</v>
      </c>
      <c r="C297" s="944"/>
      <c r="D297" s="942"/>
      <c r="E297" s="773"/>
      <c r="F297" s="808">
        <f>F288</f>
        <v>0</v>
      </c>
      <c r="G297" s="773"/>
      <c r="H297" s="773"/>
      <c r="I297" s="773"/>
      <c r="J297" s="773"/>
      <c r="K297" s="773"/>
      <c r="L297" s="773"/>
      <c r="M297" s="773"/>
      <c r="N297" s="773"/>
    </row>
    <row r="298" spans="1:14" s="774" customFormat="1">
      <c r="A298" s="943"/>
      <c r="B298" s="940"/>
      <c r="C298" s="944"/>
      <c r="D298" s="942"/>
      <c r="E298" s="773"/>
      <c r="F298" s="773"/>
      <c r="G298" s="773"/>
      <c r="H298" s="773"/>
      <c r="I298" s="773"/>
      <c r="J298" s="773"/>
      <c r="K298" s="773"/>
      <c r="L298" s="773"/>
      <c r="M298" s="773"/>
      <c r="N298" s="773"/>
    </row>
    <row r="299" spans="1:14" s="774" customFormat="1">
      <c r="A299" s="943"/>
      <c r="B299" s="927" t="s">
        <v>0</v>
      </c>
      <c r="C299" s="944"/>
      <c r="D299" s="942"/>
      <c r="E299" s="808"/>
      <c r="F299" s="808">
        <f>SUM(F292:F298)</f>
        <v>0</v>
      </c>
      <c r="G299" s="773"/>
      <c r="H299" s="773"/>
      <c r="I299" s="773"/>
      <c r="J299" s="773"/>
      <c r="K299" s="773"/>
      <c r="L299" s="773"/>
      <c r="M299" s="773"/>
      <c r="N299" s="773"/>
    </row>
    <row r="300" spans="1:14" s="774" customFormat="1">
      <c r="A300" s="943"/>
      <c r="B300" s="927"/>
      <c r="C300" s="944"/>
      <c r="D300" s="942"/>
      <c r="E300" s="773"/>
      <c r="F300" s="773"/>
      <c r="G300" s="773"/>
      <c r="H300" s="773"/>
      <c r="I300" s="773"/>
      <c r="J300" s="773"/>
      <c r="K300" s="773"/>
      <c r="L300" s="773"/>
      <c r="M300" s="773"/>
      <c r="N300" s="773"/>
    </row>
    <row r="301" spans="1:14" s="774" customFormat="1">
      <c r="A301" s="943"/>
      <c r="B301" s="940" t="s">
        <v>913</v>
      </c>
      <c r="C301" s="944"/>
      <c r="D301" s="942"/>
      <c r="E301" s="808"/>
      <c r="F301" s="808">
        <f>F299*0.25</f>
        <v>0</v>
      </c>
      <c r="G301" s="773"/>
      <c r="H301" s="773"/>
      <c r="I301" s="773"/>
      <c r="J301" s="773"/>
      <c r="K301" s="773"/>
      <c r="L301" s="773"/>
      <c r="M301" s="773"/>
      <c r="N301" s="773"/>
    </row>
    <row r="302" spans="1:14" s="774" customFormat="1">
      <c r="A302" s="943"/>
      <c r="B302" s="940"/>
      <c r="C302" s="944"/>
      <c r="D302" s="942"/>
      <c r="E302" s="773"/>
      <c r="F302" s="773"/>
      <c r="G302" s="773"/>
      <c r="H302" s="773"/>
      <c r="I302" s="773"/>
      <c r="J302" s="773"/>
      <c r="K302" s="773"/>
      <c r="L302" s="773"/>
      <c r="M302" s="773"/>
      <c r="N302" s="773"/>
    </row>
    <row r="303" spans="1:14" s="742" customFormat="1">
      <c r="A303" s="945"/>
      <c r="B303" s="927" t="s">
        <v>244</v>
      </c>
      <c r="C303" s="814"/>
      <c r="D303" s="942"/>
      <c r="E303" s="808"/>
      <c r="F303" s="808">
        <f>SUM(F299:F301)</f>
        <v>0</v>
      </c>
      <c r="G303" s="741"/>
      <c r="H303" s="741"/>
      <c r="I303" s="741"/>
      <c r="J303" s="741"/>
      <c r="K303" s="741"/>
      <c r="L303" s="741"/>
      <c r="M303" s="741"/>
      <c r="N303" s="741"/>
    </row>
    <row r="304" spans="1:14">
      <c r="A304" s="749"/>
      <c r="B304" s="809"/>
      <c r="C304" s="758"/>
      <c r="D304" s="767"/>
      <c r="E304" s="767"/>
    </row>
  </sheetData>
  <sheetProtection algorithmName="SHA-512" hashValue="UD9H21mR6+FWqvtmDU9KJxtwKBYRurk/jDBwEin45+Q3o4h/MKMmtUC5LPq79SO5U311GBRhSMkm3WXEu+3Wfg==" saltValue="zIqDIEaDLaJJ8HCWztPv+w==" spinCount="100000" sheet="1" objects="1" scenarios="1"/>
  <protectedRanges>
    <protectedRange sqref="E3" name="Range1_1_1_1"/>
  </protectedRanges>
  <mergeCells count="43">
    <mergeCell ref="A48:A54"/>
    <mergeCell ref="A55:A59"/>
    <mergeCell ref="A95:A98"/>
    <mergeCell ref="A103:A108"/>
    <mergeCell ref="A1:F1"/>
    <mergeCell ref="B4:F4"/>
    <mergeCell ref="A5:A15"/>
    <mergeCell ref="A19:A28"/>
    <mergeCell ref="A29:A36"/>
    <mergeCell ref="A37:A40"/>
    <mergeCell ref="A41:A44"/>
    <mergeCell ref="A45:A47"/>
    <mergeCell ref="A70:A73"/>
    <mergeCell ref="A60:A65"/>
    <mergeCell ref="A66:A69"/>
    <mergeCell ref="A109:A114"/>
    <mergeCell ref="A86:A89"/>
    <mergeCell ref="A90:A94"/>
    <mergeCell ref="A74:A79"/>
    <mergeCell ref="A80:A85"/>
    <mergeCell ref="A129:A138"/>
    <mergeCell ref="A139:A141"/>
    <mergeCell ref="A142:A145"/>
    <mergeCell ref="A115:A120"/>
    <mergeCell ref="A121:A128"/>
    <mergeCell ref="A181:A190"/>
    <mergeCell ref="A191:A201"/>
    <mergeCell ref="A163:A171"/>
    <mergeCell ref="A172:A180"/>
    <mergeCell ref="A146:A150"/>
    <mergeCell ref="A151:A154"/>
    <mergeCell ref="A155:A159"/>
    <mergeCell ref="A220:A223"/>
    <mergeCell ref="A228:A234"/>
    <mergeCell ref="A235:A241"/>
    <mergeCell ref="A202:A210"/>
    <mergeCell ref="A211:A219"/>
    <mergeCell ref="A279:A286"/>
    <mergeCell ref="A263:A271"/>
    <mergeCell ref="A272:A278"/>
    <mergeCell ref="A242:A246"/>
    <mergeCell ref="A247:A250"/>
    <mergeCell ref="A254:A262"/>
  </mergeCells>
  <pageMargins left="0.7" right="0.7" top="0.75" bottom="0.75" header="0.3" footer="0.3"/>
  <pageSetup paperSize="9" scale="70" fitToHeight="0" orientation="portrait" r:id="rId1"/>
  <rowBreaks count="3" manualBreakCount="3">
    <brk id="101" max="6" man="1"/>
    <brk id="260" max="6" man="1"/>
    <brk id="288"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pageSetUpPr fitToPage="1"/>
  </sheetPr>
  <dimension ref="A1:H33"/>
  <sheetViews>
    <sheetView view="pageBreakPreview" zoomScaleNormal="69" zoomScaleSheetLayoutView="100" workbookViewId="0">
      <selection activeCell="F13" sqref="F13"/>
    </sheetView>
  </sheetViews>
  <sheetFormatPr defaultRowHeight="11.25"/>
  <cols>
    <col min="1" max="1" width="10.7109375" style="76" customWidth="1"/>
    <col min="2" max="2" width="62.7109375" style="76" customWidth="1"/>
    <col min="3" max="5" width="12.7109375" style="76" customWidth="1"/>
    <col min="6" max="6" width="12.7109375" style="123" customWidth="1"/>
    <col min="7" max="16384" width="9.140625" style="76"/>
  </cols>
  <sheetData>
    <row r="1" spans="1:8" ht="15">
      <c r="A1" s="73" t="s">
        <v>1718</v>
      </c>
      <c r="B1" s="73"/>
      <c r="C1" s="73"/>
      <c r="D1" s="73"/>
      <c r="E1" s="73"/>
      <c r="F1" s="73"/>
    </row>
    <row r="2" spans="1:8" ht="12.75">
      <c r="A2" s="77" t="s">
        <v>994</v>
      </c>
      <c r="B2" s="77" t="s">
        <v>987</v>
      </c>
      <c r="C2" s="77" t="s">
        <v>1009</v>
      </c>
      <c r="D2" s="77" t="s">
        <v>1092</v>
      </c>
      <c r="E2" s="78" t="s">
        <v>1093</v>
      </c>
      <c r="F2" s="78" t="s">
        <v>1094</v>
      </c>
    </row>
    <row r="3" spans="1:8" ht="38.25">
      <c r="A3" s="79" t="s">
        <v>1095</v>
      </c>
      <c r="B3" s="80" t="s">
        <v>1096</v>
      </c>
      <c r="C3" s="80" t="s">
        <v>1097</v>
      </c>
      <c r="D3" s="81" t="s">
        <v>570</v>
      </c>
      <c r="E3" s="82" t="s">
        <v>1098</v>
      </c>
      <c r="F3" s="82" t="s">
        <v>1099</v>
      </c>
    </row>
    <row r="5" spans="1:8">
      <c r="A5" s="627" t="s">
        <v>1545</v>
      </c>
      <c r="B5" s="712" t="s">
        <v>253</v>
      </c>
      <c r="C5" s="713"/>
      <c r="D5" s="713"/>
      <c r="E5" s="713"/>
      <c r="F5" s="714"/>
      <c r="G5" s="123"/>
      <c r="H5" s="123"/>
    </row>
    <row r="6" spans="1:8">
      <c r="A6" s="715"/>
      <c r="B6" s="716"/>
      <c r="C6" s="582"/>
      <c r="D6" s="717"/>
      <c r="E6" s="582"/>
      <c r="F6" s="718"/>
      <c r="G6" s="123"/>
      <c r="H6" s="123"/>
    </row>
    <row r="7" spans="1:8" ht="31.5" customHeight="1">
      <c r="A7" s="719" t="s">
        <v>245</v>
      </c>
      <c r="B7" s="719"/>
      <c r="C7" s="719"/>
      <c r="D7" s="719"/>
      <c r="E7" s="719"/>
      <c r="F7" s="720"/>
      <c r="G7" s="123"/>
      <c r="H7" s="123"/>
    </row>
    <row r="8" spans="1:8" ht="22.5">
      <c r="A8" s="721" t="s">
        <v>1140</v>
      </c>
      <c r="B8" s="587" t="s">
        <v>246</v>
      </c>
      <c r="C8" s="443"/>
      <c r="D8" s="443"/>
      <c r="E8" s="121"/>
      <c r="F8" s="97"/>
      <c r="G8" s="123"/>
      <c r="H8" s="123"/>
    </row>
    <row r="9" spans="1:8" ht="67.5">
      <c r="A9" s="722"/>
      <c r="B9" s="451" t="s">
        <v>786</v>
      </c>
      <c r="C9" s="723"/>
      <c r="D9" s="723"/>
      <c r="E9" s="101"/>
      <c r="F9" s="94"/>
      <c r="G9" s="123"/>
      <c r="H9" s="123"/>
    </row>
    <row r="10" spans="1:8">
      <c r="A10" s="724"/>
      <c r="B10" s="455"/>
      <c r="C10" s="725" t="s">
        <v>5</v>
      </c>
      <c r="D10" s="669">
        <v>4</v>
      </c>
      <c r="E10" s="104"/>
      <c r="F10" s="105">
        <f>D10*E10</f>
        <v>0</v>
      </c>
      <c r="G10" s="123"/>
      <c r="H10" s="123"/>
    </row>
    <row r="11" spans="1:8">
      <c r="A11" s="721" t="s">
        <v>1546</v>
      </c>
      <c r="B11" s="726" t="s">
        <v>247</v>
      </c>
      <c r="C11" s="727"/>
      <c r="D11" s="728"/>
      <c r="E11" s="121"/>
      <c r="F11" s="122"/>
      <c r="G11" s="123"/>
      <c r="H11" s="123"/>
    </row>
    <row r="12" spans="1:8" ht="45">
      <c r="A12" s="722"/>
      <c r="B12" s="657" t="s">
        <v>248</v>
      </c>
      <c r="C12" s="729"/>
      <c r="D12" s="730"/>
      <c r="E12" s="101"/>
      <c r="F12" s="127"/>
      <c r="G12" s="123"/>
      <c r="H12" s="123"/>
    </row>
    <row r="13" spans="1:8">
      <c r="A13" s="724"/>
      <c r="B13" s="455"/>
      <c r="C13" s="662" t="s">
        <v>5</v>
      </c>
      <c r="D13" s="669">
        <v>4</v>
      </c>
      <c r="E13" s="104"/>
      <c r="F13" s="105">
        <f>D13*E13</f>
        <v>0</v>
      </c>
      <c r="G13" s="123"/>
      <c r="H13" s="123"/>
    </row>
    <row r="14" spans="1:8">
      <c r="A14" s="721" t="s">
        <v>1547</v>
      </c>
      <c r="B14" s="726" t="s">
        <v>249</v>
      </c>
      <c r="C14" s="727"/>
      <c r="D14" s="728"/>
      <c r="E14" s="121"/>
      <c r="F14" s="122"/>
      <c r="G14" s="123"/>
      <c r="H14" s="123"/>
    </row>
    <row r="15" spans="1:8" ht="56.25">
      <c r="A15" s="722"/>
      <c r="B15" s="657" t="s">
        <v>250</v>
      </c>
      <c r="C15" s="729"/>
      <c r="D15" s="730"/>
      <c r="E15" s="101"/>
      <c r="F15" s="127"/>
      <c r="G15" s="123"/>
      <c r="H15" s="123"/>
    </row>
    <row r="16" spans="1:8">
      <c r="A16" s="724"/>
      <c r="B16" s="455"/>
      <c r="C16" s="662" t="s">
        <v>5</v>
      </c>
      <c r="D16" s="669">
        <v>4</v>
      </c>
      <c r="E16" s="104"/>
      <c r="F16" s="105">
        <f>D16*E16</f>
        <v>0</v>
      </c>
      <c r="G16" s="123"/>
      <c r="H16" s="123"/>
    </row>
    <row r="17" spans="1:8">
      <c r="A17" s="721" t="s">
        <v>1548</v>
      </c>
      <c r="B17" s="726" t="s">
        <v>251</v>
      </c>
      <c r="C17" s="727"/>
      <c r="D17" s="728"/>
      <c r="E17" s="121"/>
      <c r="F17" s="122"/>
      <c r="G17" s="123"/>
      <c r="H17" s="123"/>
    </row>
    <row r="18" spans="1:8" ht="33.75">
      <c r="A18" s="722"/>
      <c r="B18" s="657" t="s">
        <v>252</v>
      </c>
      <c r="C18" s="729"/>
      <c r="D18" s="730"/>
      <c r="E18" s="101"/>
      <c r="F18" s="127"/>
      <c r="G18" s="123"/>
      <c r="H18" s="123"/>
    </row>
    <row r="19" spans="1:8">
      <c r="A19" s="724"/>
      <c r="B19" s="455"/>
      <c r="C19" s="662" t="s">
        <v>5</v>
      </c>
      <c r="D19" s="669">
        <v>3</v>
      </c>
      <c r="E19" s="104"/>
      <c r="F19" s="105">
        <f>D19*E19</f>
        <v>0</v>
      </c>
      <c r="G19" s="123"/>
      <c r="H19" s="123"/>
    </row>
    <row r="20" spans="1:8">
      <c r="A20" s="731"/>
      <c r="B20" s="732"/>
      <c r="C20" s="582"/>
      <c r="D20" s="582"/>
      <c r="E20" s="9"/>
      <c r="G20" s="123"/>
      <c r="H20" s="123"/>
    </row>
    <row r="21" spans="1:8">
      <c r="A21" s="627" t="s">
        <v>1545</v>
      </c>
      <c r="B21" s="733" t="s">
        <v>253</v>
      </c>
      <c r="C21" s="734"/>
      <c r="D21" s="734"/>
      <c r="E21" s="704"/>
      <c r="F21" s="705">
        <f>SUM(F10:F19)</f>
        <v>0</v>
      </c>
      <c r="G21" s="123"/>
      <c r="H21" s="123"/>
    </row>
    <row r="22" spans="1:8">
      <c r="A22" s="731"/>
      <c r="B22" s="732"/>
      <c r="C22" s="582"/>
      <c r="D22" s="582"/>
      <c r="E22" s="9"/>
      <c r="G22" s="123"/>
      <c r="H22" s="123"/>
    </row>
    <row r="23" spans="1:8">
      <c r="A23" s="735"/>
      <c r="B23" s="523" t="s">
        <v>541</v>
      </c>
      <c r="C23" s="15"/>
      <c r="D23" s="15"/>
      <c r="E23" s="382"/>
      <c r="F23" s="368"/>
      <c r="G23" s="123"/>
      <c r="H23" s="123"/>
    </row>
    <row r="24" spans="1:8">
      <c r="A24" s="735"/>
      <c r="B24" s="692" t="s">
        <v>149</v>
      </c>
      <c r="C24" s="15"/>
      <c r="D24" s="15"/>
      <c r="E24" s="382"/>
      <c r="F24" s="368"/>
      <c r="G24" s="123"/>
      <c r="H24" s="123"/>
    </row>
    <row r="25" spans="1:8">
      <c r="A25" s="736"/>
      <c r="B25" s="523" t="s">
        <v>253</v>
      </c>
      <c r="C25" s="15"/>
      <c r="D25" s="15"/>
      <c r="E25" s="382"/>
      <c r="F25" s="706">
        <f>F21</f>
        <v>0</v>
      </c>
      <c r="G25" s="123"/>
      <c r="H25" s="123"/>
    </row>
    <row r="26" spans="1:8">
      <c r="A26" s="737"/>
      <c r="B26" s="523"/>
      <c r="C26" s="15"/>
      <c r="D26" s="15"/>
      <c r="E26" s="382"/>
      <c r="F26" s="706"/>
      <c r="G26" s="123"/>
      <c r="H26" s="123"/>
    </row>
    <row r="27" spans="1:8">
      <c r="A27" s="736"/>
      <c r="B27" s="692" t="s">
        <v>19</v>
      </c>
      <c r="C27" s="15"/>
      <c r="D27" s="15"/>
      <c r="E27" s="382"/>
      <c r="F27" s="706">
        <f>F21</f>
        <v>0</v>
      </c>
      <c r="G27" s="123"/>
      <c r="H27" s="123"/>
    </row>
    <row r="28" spans="1:8">
      <c r="A28" s="736"/>
      <c r="B28" s="692" t="s">
        <v>78</v>
      </c>
      <c r="C28" s="15"/>
      <c r="D28" s="15"/>
      <c r="E28" s="382"/>
      <c r="F28" s="706">
        <f>F27*0.25</f>
        <v>0</v>
      </c>
      <c r="G28" s="123"/>
      <c r="H28" s="123"/>
    </row>
    <row r="29" spans="1:8">
      <c r="A29" s="736"/>
      <c r="B29" s="692"/>
      <c r="C29" s="15"/>
      <c r="D29" s="15"/>
      <c r="E29" s="382"/>
      <c r="F29" s="706"/>
      <c r="G29" s="123"/>
      <c r="H29" s="123"/>
    </row>
    <row r="30" spans="1:8">
      <c r="A30" s="736"/>
      <c r="B30" s="692" t="s">
        <v>77</v>
      </c>
      <c r="C30" s="15"/>
      <c r="D30" s="15"/>
      <c r="E30" s="382"/>
      <c r="F30" s="706">
        <f>F27+F28</f>
        <v>0</v>
      </c>
      <c r="G30" s="123"/>
      <c r="H30" s="123"/>
    </row>
    <row r="31" spans="1:8">
      <c r="A31" s="738"/>
      <c r="B31" s="739"/>
      <c r="C31" s="15"/>
      <c r="D31" s="15"/>
      <c r="E31" s="382"/>
      <c r="F31" s="368"/>
      <c r="G31" s="123"/>
      <c r="H31" s="123"/>
    </row>
    <row r="32" spans="1:8">
      <c r="A32" s="707"/>
      <c r="B32" s="708"/>
      <c r="C32" s="709"/>
      <c r="D32" s="710"/>
      <c r="E32" s="711"/>
      <c r="G32" s="123"/>
      <c r="H32" s="123"/>
    </row>
    <row r="33" spans="1:8">
      <c r="A33" s="395"/>
      <c r="B33" s="136"/>
      <c r="C33" s="137"/>
      <c r="D33" s="139"/>
      <c r="E33" s="86"/>
      <c r="G33" s="123"/>
      <c r="H33" s="123"/>
    </row>
  </sheetData>
  <sheetProtection algorithmName="SHA-512" hashValue="ozwmVnlEYdQsUGFpiNisyIUsnKFzBcWgetNhvudEAFQyTpxPCKgyPOAODH3s89d+loZCIga4xB2VPXBBvMOEvw==" saltValue="40cHyLnT0aTZMrhJKH6Edw==" spinCount="100000" sheet="1" objects="1" scenarios="1"/>
  <protectedRanges>
    <protectedRange sqref="E3" name="Range1_1_1_1"/>
  </protectedRanges>
  <mergeCells count="7">
    <mergeCell ref="A14:A16"/>
    <mergeCell ref="A17:A19"/>
    <mergeCell ref="A1:F1"/>
    <mergeCell ref="B5:F5"/>
    <mergeCell ref="A8:A10"/>
    <mergeCell ref="A11:A13"/>
    <mergeCell ref="A7:F7"/>
  </mergeCells>
  <pageMargins left="0.7" right="0.7" top="0.75" bottom="0.75" header="0.3" footer="0.3"/>
  <pageSetup paperSize="9" scale="70" fitToHeight="0" orientation="portrait" r:id="rId1"/>
  <rowBreaks count="1" manualBreakCount="1">
    <brk id="13" max="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E34C00A65571948AAAAA5374AB75B7E" ma:contentTypeVersion="14" ma:contentTypeDescription="Create a new document." ma:contentTypeScope="" ma:versionID="d9a0547f350a7ee74b6b36c5d10a06d5">
  <xsd:schema xmlns:xsd="http://www.w3.org/2001/XMLSchema" xmlns:xs="http://www.w3.org/2001/XMLSchema" xmlns:p="http://schemas.microsoft.com/office/2006/metadata/properties" xmlns:ns3="22bff43c-a879-4e1e-a83a-555b1aec18a9" xmlns:ns4="393091b4-b366-45b8-adfd-b3643f3f914e" targetNamespace="http://schemas.microsoft.com/office/2006/metadata/properties" ma:root="true" ma:fieldsID="62271b8464e2af3c94213c26b98284b6" ns3:_="" ns4:_="">
    <xsd:import namespace="22bff43c-a879-4e1e-a83a-555b1aec18a9"/>
    <xsd:import namespace="393091b4-b366-45b8-adfd-b3643f3f914e"/>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2bff43c-a879-4e1e-a83a-555b1aec18a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3091b4-b366-45b8-adfd-b3643f3f914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556095-E20D-4DE8-B5F7-1536A0D99FB6}">
  <ds:schemaRefs>
    <ds:schemaRef ds:uri="http://schemas.microsoft.com/sharepoint/v3/contenttype/forms"/>
  </ds:schemaRefs>
</ds:datastoreItem>
</file>

<file path=customXml/itemProps2.xml><?xml version="1.0" encoding="utf-8"?>
<ds:datastoreItem xmlns:ds="http://schemas.openxmlformats.org/officeDocument/2006/customXml" ds:itemID="{98B97AFC-6C61-4605-9D33-76409F7C2C80}">
  <ds:schemaRefs>
    <ds:schemaRef ds:uri="393091b4-b366-45b8-adfd-b3643f3f914e"/>
    <ds:schemaRef ds:uri="http://purl.org/dc/elements/1.1/"/>
    <ds:schemaRef ds:uri="http://schemas.microsoft.com/office/2006/documentManagement/type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22bff43c-a879-4e1e-a83a-555b1aec18a9"/>
    <ds:schemaRef ds:uri="http://www.w3.org/XML/1998/namespace"/>
    <ds:schemaRef ds:uri="http://purl.org/dc/terms/"/>
  </ds:schemaRefs>
</ds:datastoreItem>
</file>

<file path=customXml/itemProps3.xml><?xml version="1.0" encoding="utf-8"?>
<ds:datastoreItem xmlns:ds="http://schemas.openxmlformats.org/officeDocument/2006/customXml" ds:itemID="{04B57E59-A06A-43E5-8E9B-AA86DC0157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2bff43c-a879-4e1e-a83a-555b1aec18a9"/>
    <ds:schemaRef ds:uri="393091b4-b366-45b8-adfd-b3643f3f91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12</vt:i4>
      </vt:variant>
      <vt:variant>
        <vt:lpstr>Imenovani rasponi</vt:lpstr>
      </vt:variant>
      <vt:variant>
        <vt:i4>10</vt:i4>
      </vt:variant>
    </vt:vector>
  </HeadingPairs>
  <TitlesOfParts>
    <vt:vector size="22" baseType="lpstr">
      <vt:lpstr>NASLOVNICA</vt:lpstr>
      <vt:lpstr>UPUTE</vt:lpstr>
      <vt:lpstr>PRIPREMNO_ZAVRSNI</vt:lpstr>
      <vt:lpstr>GRADEVINSKO_OBRTNICKI</vt:lpstr>
      <vt:lpstr>PROMET</vt:lpstr>
      <vt:lpstr>VODOVOD</vt:lpstr>
      <vt:lpstr>FEKALNA ODVODNJA</vt:lpstr>
      <vt:lpstr>OBORINSKA ODVODNJA</vt:lpstr>
      <vt:lpstr>SANITARNA OPREMA</vt:lpstr>
      <vt:lpstr>ELEKTROINSTALACIJE</vt:lpstr>
      <vt:lpstr>HORTIKULTURA</vt:lpstr>
      <vt:lpstr>UKUPNA REKAPITULACIJA</vt:lpstr>
      <vt:lpstr>ELEKTROINSTALACIJE!Podrucje_ispisa</vt:lpstr>
      <vt:lpstr>'FEKALNA ODVODNJA'!Podrucje_ispisa</vt:lpstr>
      <vt:lpstr>GRADEVINSKO_OBRTNICKI!Podrucje_ispisa</vt:lpstr>
      <vt:lpstr>HORTIKULTURA!Podrucje_ispisa</vt:lpstr>
      <vt:lpstr>NASLOVNICA!Podrucje_ispisa</vt:lpstr>
      <vt:lpstr>'OBORINSKA ODVODNJA'!Podrucje_ispisa</vt:lpstr>
      <vt:lpstr>PROMET!Podrucje_ispisa</vt:lpstr>
      <vt:lpstr>'SANITARNA OPREMA'!Podrucje_ispisa</vt:lpstr>
      <vt:lpstr>'UKUPNA REKAPITULACIJA'!Podrucje_ispisa</vt:lpstr>
      <vt:lpstr>VODOVOD!Podrucje_ispisa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dc:creator>
  <cp:lastModifiedBy>Blaženka Špiljar</cp:lastModifiedBy>
  <cp:lastPrinted>2021-09-07T05:16:51Z</cp:lastPrinted>
  <dcterms:created xsi:type="dcterms:W3CDTF">2018-11-27T11:15:57Z</dcterms:created>
  <dcterms:modified xsi:type="dcterms:W3CDTF">2021-09-08T06:57:31Z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0x0101001E34C00A65571948AAAAA5374AB75B7E</vt:lpwstr>
  </property>
</Properties>
</file>